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tables/table2.xml" ContentType="application/vnd.openxmlformats-officedocument.spreadsheetml.tab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tables/table3.xml" ContentType="application/vnd.openxmlformats-officedocument.spreadsheetml.tab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https://d.docs.live.net/84f4355c494e6213/Escritorio/"/>
    </mc:Choice>
  </mc:AlternateContent>
  <xr:revisionPtr revIDLastSave="126" documentId="13_ncr:1_{AF45348A-1A5B-4BB8-9E74-8E9E33F3FFD4}" xr6:coauthVersionLast="47" xr6:coauthVersionMax="47" xr10:uidLastSave="{3680C20A-4214-4159-8AB8-98B900C8F974}"/>
  <bookViews>
    <workbookView xWindow="-108" yWindow="-108" windowWidth="23256" windowHeight="12456" activeTab="2" xr2:uid="{00000000-000D-0000-FFFF-FFFF00000000}"/>
  </bookViews>
  <sheets>
    <sheet name="Gewinn und Verlust" sheetId="1" r:id="rId1"/>
    <sheet name="Einkommen" sheetId="3" r:id="rId2"/>
    <sheet name="Betriebskosten" sheetId="2" r:id="rId3"/>
  </sheets>
  <definedNames>
    <definedName name="NetIncome">'Gewinn und Verlust'!$O$11</definedName>
    <definedName name="_xlnm.Print_Titles" localSheetId="2">Betriebskosten!$5:$5</definedName>
    <definedName name="_xlnm.Print_Titles" localSheetId="1">Einkommen!$5:$5</definedName>
    <definedName name="_xlnm.Print_Titles" localSheetId="0">'Gewinn und Verlust'!$6:$6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7" i="1" l="1"/>
  <c r="D12" i="3"/>
  <c r="E12" i="3"/>
  <c r="F12" i="3"/>
  <c r="G12" i="3"/>
  <c r="H12" i="3"/>
  <c r="I12" i="3"/>
  <c r="J12" i="3"/>
  <c r="K12" i="3"/>
  <c r="L12" i="3"/>
  <c r="M12" i="3"/>
  <c r="N12" i="3"/>
  <c r="C12" i="3"/>
  <c r="N19" i="2" l="1"/>
  <c r="M19" i="2"/>
  <c r="L19" i="2"/>
  <c r="K19" i="2"/>
  <c r="J19" i="2"/>
  <c r="I19" i="2"/>
  <c r="H19" i="2"/>
  <c r="G19" i="2"/>
  <c r="F19" i="2"/>
  <c r="E19" i="2"/>
  <c r="D19" i="2"/>
  <c r="N14" i="3"/>
  <c r="M14" i="3"/>
  <c r="L14" i="3"/>
  <c r="K14" i="3"/>
  <c r="J14" i="3"/>
  <c r="I14" i="3"/>
  <c r="H14" i="3"/>
  <c r="G14" i="3"/>
  <c r="F14" i="3"/>
  <c r="E14" i="3"/>
  <c r="D14" i="3"/>
  <c r="C14" i="3"/>
  <c r="O13" i="3"/>
  <c r="O11" i="3"/>
  <c r="O10" i="3"/>
  <c r="O9" i="3"/>
  <c r="O8" i="3"/>
  <c r="O7" i="3"/>
  <c r="O6" i="3"/>
  <c r="C19" i="2"/>
  <c r="O18" i="2"/>
  <c r="O17" i="2"/>
  <c r="O16" i="2"/>
  <c r="O15" i="2"/>
  <c r="O14" i="2"/>
  <c r="O13" i="2"/>
  <c r="O12" i="2"/>
  <c r="O11" i="2"/>
  <c r="O10" i="2"/>
  <c r="O9" i="2"/>
  <c r="O8" i="2"/>
  <c r="O7" i="2"/>
  <c r="O6" i="2"/>
  <c r="K7" i="1" l="1"/>
  <c r="K9" i="1" s="1"/>
  <c r="O12" i="3"/>
  <c r="G7" i="1"/>
  <c r="G9" i="1" s="1"/>
  <c r="D7" i="1"/>
  <c r="D9" i="1" s="1"/>
  <c r="D11" i="1" s="1"/>
  <c r="F7" i="1"/>
  <c r="F9" i="1" s="1"/>
  <c r="H7" i="1"/>
  <c r="H9" i="1" s="1"/>
  <c r="J7" i="1"/>
  <c r="J9" i="1" s="1"/>
  <c r="L7" i="1"/>
  <c r="L9" i="1" s="1"/>
  <c r="L11" i="1" s="1"/>
  <c r="N7" i="1"/>
  <c r="N9" i="1" s="1"/>
  <c r="E7" i="1"/>
  <c r="E9" i="1" s="1"/>
  <c r="I7" i="1"/>
  <c r="I9" i="1" s="1"/>
  <c r="M7" i="1"/>
  <c r="M9" i="1" s="1"/>
  <c r="M11" i="1" s="1"/>
  <c r="C9" i="1"/>
  <c r="O19" i="2"/>
  <c r="O14" i="3"/>
  <c r="O10" i="1"/>
  <c r="O8" i="1"/>
  <c r="O7" i="1" l="1"/>
  <c r="N11" i="1"/>
  <c r="H11" i="1"/>
  <c r="F11" i="1"/>
  <c r="J11" i="1"/>
  <c r="I11" i="1"/>
  <c r="G11" i="1"/>
  <c r="E11" i="1"/>
  <c r="C11" i="1"/>
  <c r="K11" i="1"/>
  <c r="O9" i="1" l="1"/>
  <c r="O11" i="1" s="1"/>
</calcChain>
</file>

<file path=xl/sharedStrings.xml><?xml version="1.0" encoding="utf-8"?>
<sst xmlns="http://schemas.openxmlformats.org/spreadsheetml/2006/main" count="79" uniqueCount="48">
  <si>
    <t>YTD</t>
  </si>
  <si>
    <t>GEWINN- VERLUSTRECHNUNG</t>
  </si>
  <si>
    <t>FIRMENNAME</t>
  </si>
  <si>
    <t>JAHR 2026</t>
  </si>
  <si>
    <t>Monat</t>
  </si>
  <si>
    <t>Einnahmen aus dem Betrieb</t>
  </si>
  <si>
    <t>Zinserträge (Ausgaben)</t>
  </si>
  <si>
    <t>Einkommen vor Einkommensteuer</t>
  </si>
  <si>
    <t>Einkommensteuerliche Ausgaben</t>
  </si>
  <si>
    <t>Nettogewinn</t>
  </si>
  <si>
    <t>Januar</t>
  </si>
  <si>
    <t>Februar</t>
  </si>
  <si>
    <t>März</t>
  </si>
  <si>
    <t>April</t>
  </si>
  <si>
    <t>Mai</t>
  </si>
  <si>
    <t>Juni</t>
  </si>
  <si>
    <t>Juli</t>
  </si>
  <si>
    <t>August</t>
  </si>
  <si>
    <t>September</t>
  </si>
  <si>
    <t>Oktober</t>
  </si>
  <si>
    <t>November</t>
  </si>
  <si>
    <t>Dezember</t>
  </si>
  <si>
    <t>Einkommen</t>
  </si>
  <si>
    <t>Vertrieb</t>
  </si>
  <si>
    <t>Verkaufsrückträge (Reduzierung)</t>
  </si>
  <si>
    <t>Verkaufsrabatte (Reduktion)</t>
  </si>
  <si>
    <t>Sonstiges Einkommen 1</t>
  </si>
  <si>
    <t>Sonstiges Einkommen 2</t>
  </si>
  <si>
    <t>Sonstiges Einkommen 3</t>
  </si>
  <si>
    <t>Nettoumsatz</t>
  </si>
  <si>
    <t>Kosten der verkauften Waren</t>
  </si>
  <si>
    <t>Bruttogewinn</t>
  </si>
  <si>
    <t>Jahr – 2026</t>
  </si>
  <si>
    <t>Betriebskosten</t>
  </si>
  <si>
    <t>Gehälter &amp; Löhne</t>
  </si>
  <si>
    <t>Abschreibung</t>
  </si>
  <si>
    <t>Miete</t>
  </si>
  <si>
    <t>Bürobedarf</t>
  </si>
  <si>
    <t>Versorgungseinrichtungen</t>
  </si>
  <si>
    <t>Telefon Nr.</t>
  </si>
  <si>
    <t>Versicherung</t>
  </si>
  <si>
    <t>Reise</t>
  </si>
  <si>
    <t>Instandhaltung</t>
  </si>
  <si>
    <t>Werbung</t>
  </si>
  <si>
    <t>Sonstiges 1</t>
  </si>
  <si>
    <t>Andere 2</t>
  </si>
  <si>
    <t>Weitere 3</t>
  </si>
  <si>
    <t>Gesamtbetriebskosten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</si>
</sst>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164" formatCode="&quot;$&quot;#,##0_);\(&quot;$&quot;#,##0\)"/>
    <numFmt numFmtId="165" formatCode="_ * #,##0_ ;_ * \-#,##0_ ;_ * &quot;-&quot;_ ;_ @_ "/>
    <numFmt numFmtId="166" formatCode="&quot;£&quot;#,##0;\-&quot;£&quot;#,##0"/>
    <numFmt numFmtId="167" formatCode="_-&quot;£&quot;* #,##0.00_-;\-&quot;£&quot;* #,##0.00_-;_-&quot;£&quot;* &quot;-&quot;??_-;_-@_-"/>
    <numFmt numFmtId="168" formatCode="&quot;£&quot;#,##0"/>
    <numFmt numFmtId="169" formatCode="#,##0\ [$€-407]"/>
    <numFmt numFmtId="170" formatCode="#,##0\ [$€-407];\-#,##0\ [$€-407]"/>
  </numFmts>
  <fonts count="22" x14ac:knownFonts="1">
    <font>
      <sz val="11"/>
      <color theme="2"/>
      <name val="Segoe UI"/>
      <family val="2"/>
      <scheme val="minor"/>
    </font>
    <font>
      <sz val="11"/>
      <color theme="1"/>
      <name val="Segoe UI"/>
      <family val="2"/>
      <scheme val="minor"/>
    </font>
    <font>
      <sz val="11"/>
      <color theme="1"/>
      <name val="Segoe UI"/>
      <family val="2"/>
      <scheme val="minor"/>
    </font>
    <font>
      <sz val="11"/>
      <color theme="1"/>
      <name val="Segoe UI"/>
      <family val="2"/>
      <scheme val="minor"/>
    </font>
    <font>
      <b/>
      <sz val="11"/>
      <color theme="0"/>
      <name val="Segoe UI"/>
      <family val="2"/>
      <scheme val="minor"/>
    </font>
    <font>
      <sz val="11"/>
      <color theme="0"/>
      <name val="Segoe UI"/>
      <family val="2"/>
      <scheme val="minor"/>
    </font>
    <font>
      <sz val="11"/>
      <color theme="2"/>
      <name val="Segoe UI"/>
      <family val="2"/>
      <scheme val="minor"/>
    </font>
    <font>
      <sz val="20"/>
      <color theme="0"/>
      <name val="Segoe UI"/>
      <family val="2"/>
      <scheme val="minor"/>
    </font>
    <font>
      <sz val="12"/>
      <color theme="0"/>
      <name val="Segoe UI"/>
      <family val="2"/>
      <scheme val="minor"/>
    </font>
    <font>
      <sz val="48"/>
      <color theme="0"/>
      <name val="Cambria"/>
      <family val="2"/>
      <scheme val="major"/>
    </font>
    <font>
      <sz val="11"/>
      <color theme="2" tint="-0.749961851863155"/>
      <name val="Segoe UI"/>
      <family val="2"/>
      <scheme val="minor"/>
    </font>
    <font>
      <sz val="11"/>
      <name val="Segoe UI"/>
      <family val="2"/>
      <scheme val="minor"/>
    </font>
    <font>
      <b/>
      <sz val="11"/>
      <color theme="1"/>
      <name val="Segoe UI"/>
      <family val="2"/>
      <scheme val="minor"/>
    </font>
    <font>
      <sz val="48"/>
      <color theme="1"/>
      <name val="Cambria"/>
      <family val="2"/>
      <scheme val="major"/>
    </font>
    <font>
      <sz val="12"/>
      <color theme="1"/>
      <name val="Segoe UI"/>
      <family val="2"/>
      <scheme val="minor"/>
    </font>
    <font>
      <sz val="20"/>
      <color theme="1"/>
      <name val="Segoe UI"/>
      <family val="2"/>
      <scheme val="minor"/>
    </font>
    <font>
      <sz val="48"/>
      <color theme="1"/>
      <name val="Segoe UI"/>
      <family val="2"/>
      <scheme val="minor"/>
    </font>
    <font>
      <b/>
      <sz val="11"/>
      <color theme="1"/>
      <name val="Cambria"/>
      <family val="1"/>
      <scheme val="major"/>
    </font>
    <font>
      <sz val="20"/>
      <color theme="1"/>
      <name val="Algerian"/>
      <family val="5"/>
    </font>
    <font>
      <b/>
      <sz val="20"/>
      <color theme="8" tint="-0.249977111117893"/>
      <name val="Segoe UI"/>
      <family val="2"/>
      <scheme val="minor"/>
    </font>
    <font>
      <b/>
      <sz val="12"/>
      <color theme="1"/>
      <name val="Segoe UI"/>
      <family val="2"/>
      <scheme val="minor"/>
    </font>
    <font>
      <b/>
      <sz val="12"/>
      <color theme="1"/>
      <name val="Cambria"/>
      <family val="1"/>
      <scheme val="major"/>
    </font>
  </fonts>
  <fills count="9">
    <fill>
      <patternFill patternType="none"/>
    </fill>
    <fill>
      <patternFill patternType="gray125"/>
    </fill>
    <fill>
      <patternFill patternType="solid">
        <fgColor theme="3"/>
        <bgColor indexed="64"/>
      </patternFill>
    </fill>
    <fill>
      <patternFill patternType="solid">
        <fgColor rgb="FFFFFFCC"/>
      </patternFill>
    </fill>
    <fill>
      <patternFill patternType="solid">
        <fgColor theme="0"/>
        <bgColor indexed="64"/>
      </patternFill>
    </fill>
    <fill>
      <patternFill patternType="solid">
        <fgColor theme="0"/>
        <bgColor theme="3"/>
      </patternFill>
    </fill>
    <fill>
      <patternFill patternType="solid">
        <fgColor theme="6" tint="-0.249977111117893"/>
        <bgColor indexed="64"/>
      </patternFill>
    </fill>
    <fill>
      <patternFill patternType="solid">
        <fgColor theme="0"/>
        <bgColor theme="4" tint="0.79998168889431442"/>
      </patternFill>
    </fill>
    <fill>
      <patternFill patternType="solid">
        <fgColor theme="6"/>
        <bgColor indexed="64"/>
      </patternFill>
    </fill>
  </fills>
  <borders count="6">
    <border>
      <left/>
      <right/>
      <top/>
      <bottom/>
      <diagonal/>
    </border>
    <border>
      <left/>
      <right/>
      <top/>
      <bottom style="medium">
        <color theme="5"/>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medium">
        <color theme="6"/>
      </left>
      <right style="medium">
        <color theme="6"/>
      </right>
      <top style="medium">
        <color theme="6"/>
      </top>
      <bottom style="medium">
        <color theme="6"/>
      </bottom>
      <diagonal/>
    </border>
  </borders>
  <cellStyleXfs count="11">
    <xf numFmtId="0" fontId="0" fillId="2" borderId="0">
      <alignment vertical="center" wrapText="1"/>
    </xf>
    <xf numFmtId="167" fontId="3" fillId="0" borderId="0" applyFill="0" applyBorder="0" applyAlignment="0" applyProtection="0"/>
    <xf numFmtId="0" fontId="9" fillId="2" borderId="0" applyNumberFormat="0" applyBorder="0" applyAlignment="0" applyProtection="0"/>
    <xf numFmtId="0" fontId="7" fillId="2" borderId="0" applyNumberFormat="0" applyAlignment="0" applyProtection="0"/>
    <xf numFmtId="0" fontId="6" fillId="2" borderId="0" applyNumberFormat="0" applyAlignment="0" applyProtection="0"/>
    <xf numFmtId="0" fontId="4" fillId="2" borderId="0" applyNumberFormat="0" applyBorder="0" applyAlignment="0" applyProtection="0"/>
    <xf numFmtId="0" fontId="8" fillId="2" borderId="0" applyNumberFormat="0" applyBorder="0" applyAlignment="0" applyProtection="0"/>
    <xf numFmtId="165" fontId="11" fillId="0" borderId="0" applyFill="0" applyBorder="0" applyAlignment="0" applyProtection="0"/>
    <xf numFmtId="166" fontId="11" fillId="0" borderId="0" applyFont="0" applyFill="0" applyBorder="0" applyAlignment="0" applyProtection="0"/>
    <xf numFmtId="9" fontId="6" fillId="0" borderId="0" applyFill="0" applyBorder="0" applyAlignment="0" applyProtection="0"/>
    <xf numFmtId="0" fontId="10" fillId="3" borderId="2" applyNumberFormat="0" applyAlignment="0" applyProtection="0"/>
  </cellStyleXfs>
  <cellXfs count="45">
    <xf numFmtId="0" fontId="0" fillId="2" borderId="0" xfId="0">
      <alignment vertical="center" wrapText="1"/>
    </xf>
    <xf numFmtId="0" fontId="0" fillId="4" borderId="0" xfId="0" applyFill="1">
      <alignment vertical="center" wrapText="1"/>
    </xf>
    <xf numFmtId="0" fontId="2" fillId="4" borderId="0" xfId="0" applyFont="1" applyFill="1">
      <alignment vertical="center" wrapText="1"/>
    </xf>
    <xf numFmtId="0" fontId="2" fillId="4" borderId="0" xfId="0" applyFont="1" applyFill="1" applyAlignment="1">
      <alignment wrapText="1"/>
    </xf>
    <xf numFmtId="168" fontId="16" fillId="4" borderId="0" xfId="0" applyNumberFormat="1" applyFont="1" applyFill="1" applyAlignment="1">
      <alignment vertical="center"/>
    </xf>
    <xf numFmtId="0" fontId="13" fillId="4" borderId="0" xfId="2" applyFont="1" applyFill="1" applyAlignment="1">
      <alignment horizontal="left" vertical="center"/>
    </xf>
    <xf numFmtId="0" fontId="15" fillId="4" borderId="0" xfId="3" applyFont="1" applyFill="1" applyAlignment="1">
      <alignment vertical="top"/>
    </xf>
    <xf numFmtId="0" fontId="14" fillId="4" borderId="0" xfId="6" applyFont="1" applyFill="1" applyBorder="1" applyAlignment="1">
      <alignment horizontal="left"/>
    </xf>
    <xf numFmtId="0" fontId="12" fillId="6" borderId="1" xfId="0" applyFont="1" applyFill="1" applyBorder="1" applyAlignment="1">
      <alignment horizontal="left" vertical="center" wrapText="1"/>
    </xf>
    <xf numFmtId="0" fontId="12" fillId="6" borderId="1" xfId="0" applyFont="1" applyFill="1" applyBorder="1" applyAlignment="1">
      <alignment horizontal="right" vertical="center" wrapText="1"/>
    </xf>
    <xf numFmtId="0" fontId="12" fillId="4" borderId="0" xfId="0" applyFont="1" applyFill="1" applyAlignment="1">
      <alignment vertical="center"/>
    </xf>
    <xf numFmtId="0" fontId="13" fillId="4" borderId="0" xfId="2" applyFont="1" applyFill="1" applyAlignment="1">
      <alignment vertical="center"/>
    </xf>
    <xf numFmtId="0" fontId="15" fillId="4" borderId="0" xfId="3" applyFont="1" applyFill="1" applyBorder="1" applyAlignment="1">
      <alignment horizontal="center" vertical="center"/>
    </xf>
    <xf numFmtId="0" fontId="5" fillId="4" borderId="0" xfId="0" applyFont="1" applyFill="1">
      <alignment vertical="center" wrapText="1"/>
    </xf>
    <xf numFmtId="0" fontId="5" fillId="4" borderId="0" xfId="0" applyFont="1" applyFill="1" applyAlignment="1">
      <alignment wrapText="1"/>
    </xf>
    <xf numFmtId="164" fontId="5" fillId="4" borderId="0" xfId="0" applyNumberFormat="1" applyFont="1" applyFill="1">
      <alignment vertical="center" wrapText="1"/>
    </xf>
    <xf numFmtId="0" fontId="12" fillId="6" borderId="5" xfId="0" applyFont="1" applyFill="1" applyBorder="1" applyAlignment="1">
      <alignment horizontal="left" vertical="center" wrapText="1"/>
    </xf>
    <xf numFmtId="0" fontId="12" fillId="6" borderId="5" xfId="0" applyFont="1" applyFill="1" applyBorder="1" applyAlignment="1">
      <alignment horizontal="right" vertical="center" wrapText="1"/>
    </xf>
    <xf numFmtId="0" fontId="20" fillId="7" borderId="5" xfId="0" applyFont="1" applyFill="1" applyBorder="1" applyAlignment="1">
      <alignment horizontal="left" vertical="center" indent="1"/>
    </xf>
    <xf numFmtId="0" fontId="2" fillId="8" borderId="0" xfId="0" applyFont="1" applyFill="1" applyAlignment="1">
      <alignment horizontal="right" vertical="center" wrapText="1"/>
    </xf>
    <xf numFmtId="0" fontId="19" fillId="4" borderId="4" xfId="3" applyFont="1" applyFill="1" applyBorder="1" applyAlignment="1">
      <alignment horizontal="center" vertical="center"/>
    </xf>
    <xf numFmtId="0" fontId="18" fillId="4" borderId="3" xfId="6" applyFont="1" applyFill="1" applyBorder="1" applyAlignment="1">
      <alignment horizontal="center" vertical="center"/>
    </xf>
    <xf numFmtId="0" fontId="15" fillId="4" borderId="3" xfId="3" applyFont="1" applyFill="1" applyBorder="1" applyAlignment="1">
      <alignment horizontal="center" vertical="center"/>
    </xf>
    <xf numFmtId="0" fontId="1" fillId="4" borderId="0" xfId="0" applyFont="1" applyFill="1" applyAlignment="1">
      <alignment vertical="center"/>
    </xf>
    <xf numFmtId="0" fontId="1" fillId="8" borderId="0" xfId="0" applyFont="1" applyFill="1" applyAlignment="1">
      <alignment horizontal="right" vertical="center" wrapText="1"/>
    </xf>
    <xf numFmtId="169" fontId="12" fillId="4" borderId="0" xfId="8" applyNumberFormat="1" applyFont="1" applyFill="1" applyAlignment="1">
      <alignment vertical="center" wrapText="1"/>
    </xf>
    <xf numFmtId="169" fontId="2" fillId="4" borderId="0" xfId="8" applyNumberFormat="1" applyFont="1" applyFill="1" applyBorder="1" applyAlignment="1">
      <alignment vertical="center"/>
    </xf>
    <xf numFmtId="169" fontId="2" fillId="4" borderId="0" xfId="8" applyNumberFormat="1" applyFont="1" applyFill="1" applyBorder="1" applyAlignment="1">
      <alignment horizontal="right" vertical="center" indent="1"/>
    </xf>
    <xf numFmtId="169" fontId="12" fillId="4" borderId="0" xfId="8" applyNumberFormat="1" applyFont="1" applyFill="1" applyBorder="1" applyAlignment="1">
      <alignment vertical="center"/>
    </xf>
    <xf numFmtId="169" fontId="12" fillId="4" borderId="0" xfId="8" applyNumberFormat="1" applyFont="1" applyFill="1" applyBorder="1" applyAlignment="1">
      <alignment horizontal="right" vertical="center" indent="1"/>
    </xf>
    <xf numFmtId="169" fontId="17" fillId="4" borderId="0" xfId="8" applyNumberFormat="1" applyFont="1" applyFill="1" applyBorder="1" applyAlignment="1">
      <alignment vertical="center"/>
    </xf>
    <xf numFmtId="169" fontId="17" fillId="4" borderId="0" xfId="8" applyNumberFormat="1" applyFont="1" applyFill="1" applyBorder="1" applyAlignment="1">
      <alignment horizontal="right" vertical="center" indent="1"/>
    </xf>
    <xf numFmtId="0" fontId="1" fillId="4" borderId="5" xfId="0" applyFont="1" applyFill="1" applyBorder="1" applyAlignment="1">
      <alignment vertical="center"/>
    </xf>
    <xf numFmtId="0" fontId="1" fillId="4" borderId="5" xfId="0" applyFont="1" applyFill="1" applyBorder="1">
      <alignment vertical="center" wrapText="1"/>
    </xf>
    <xf numFmtId="0" fontId="1" fillId="5" borderId="5" xfId="0" applyFont="1" applyFill="1" applyBorder="1">
      <alignment vertical="center" wrapText="1"/>
    </xf>
    <xf numFmtId="169" fontId="2" fillId="4" borderId="5" xfId="8" applyNumberFormat="1" applyFont="1" applyFill="1" applyBorder="1" applyAlignment="1">
      <alignment vertical="center"/>
    </xf>
    <xf numFmtId="169" fontId="2" fillId="4" borderId="5" xfId="8" applyNumberFormat="1" applyFont="1" applyFill="1" applyBorder="1" applyAlignment="1">
      <alignment horizontal="right" vertical="center" indent="1"/>
    </xf>
    <xf numFmtId="169" fontId="2" fillId="5" borderId="5" xfId="8" applyNumberFormat="1" applyFont="1" applyFill="1" applyBorder="1" applyAlignment="1">
      <alignment vertical="center" wrapText="1"/>
    </xf>
    <xf numFmtId="169" fontId="21" fillId="7" borderId="5" xfId="1" applyNumberFormat="1" applyFont="1" applyFill="1" applyBorder="1" applyAlignment="1">
      <alignment vertical="center"/>
    </xf>
    <xf numFmtId="0" fontId="1" fillId="8" borderId="0" xfId="0" applyFont="1" applyFill="1" applyAlignment="1">
      <alignment vertical="center" wrapText="1"/>
    </xf>
    <xf numFmtId="0" fontId="1" fillId="4" borderId="0" xfId="0" applyFont="1" applyFill="1" applyAlignment="1">
      <alignment horizontal="left" vertical="center" indent="1"/>
    </xf>
    <xf numFmtId="170" fontId="2" fillId="4" borderId="0" xfId="8" applyNumberFormat="1" applyFont="1" applyFill="1" applyBorder="1" applyAlignment="1">
      <alignment vertical="center"/>
    </xf>
    <xf numFmtId="170" fontId="2" fillId="4" borderId="0" xfId="8" applyNumberFormat="1" applyFont="1" applyFill="1" applyBorder="1" applyAlignment="1">
      <alignment horizontal="right" vertical="center" indent="1"/>
    </xf>
    <xf numFmtId="170" fontId="2" fillId="4" borderId="0" xfId="0" applyNumberFormat="1" applyFont="1" applyFill="1" applyAlignment="1">
      <alignment vertical="center"/>
    </xf>
    <xf numFmtId="170" fontId="2" fillId="4" borderId="0" xfId="8" applyNumberFormat="1" applyFont="1" applyFill="1" applyAlignment="1">
      <alignment vertical="center" wrapText="1"/>
    </xf>
  </cellXfs>
  <cellStyles count="11">
    <cellStyle name="Encabezado 1" xfId="3" builtinId="16" customBuiltin="1"/>
    <cellStyle name="Encabezado 4" xfId="6" builtinId="19" customBuiltin="1"/>
    <cellStyle name="Millares [0]" xfId="7" builtinId="6" customBuiltin="1"/>
    <cellStyle name="Moneda" xfId="1" builtinId="4" customBuiltin="1"/>
    <cellStyle name="Moneda [0]" xfId="8" builtinId="7" customBuiltin="1"/>
    <cellStyle name="Normal" xfId="0" builtinId="0" customBuiltin="1"/>
    <cellStyle name="Notas" xfId="10" builtinId="10" customBuiltin="1"/>
    <cellStyle name="Porcentaje" xfId="9" builtinId="5" customBuiltin="1"/>
    <cellStyle name="Título" xfId="2" builtinId="15" customBuiltin="1"/>
    <cellStyle name="Título 2" xfId="4" builtinId="17" customBuiltin="1"/>
    <cellStyle name="Título 3" xfId="5" builtinId="18" customBuiltin="1"/>
  </cellStyles>
  <dxfs count="93">
    <dxf>
      <font>
        <strike val="0"/>
        <outline val="0"/>
        <shadow val="0"/>
        <u val="none"/>
        <vertAlign val="baseline"/>
        <color theme="1"/>
      </font>
      <numFmt numFmtId="170" formatCode="#,##0\ [$€-407];\-#,##0\ [$€-407]"/>
      <fill>
        <patternFill patternType="solid">
          <fgColor indexed="64"/>
          <bgColor theme="0"/>
        </patternFill>
      </fill>
    </dxf>
    <dxf>
      <font>
        <strike val="0"/>
        <outline val="0"/>
        <shadow val="0"/>
        <u val="none"/>
        <vertAlign val="baseline"/>
        <color theme="1"/>
      </font>
      <numFmt numFmtId="170" formatCode="#,##0\ [$€-407];\-#,##0\ [$€-407]"/>
      <fill>
        <patternFill patternType="solid">
          <fgColor indexed="64"/>
          <bgColor theme="0"/>
        </patternFill>
      </fill>
    </dxf>
    <dxf>
      <font>
        <strike val="0"/>
        <outline val="0"/>
        <shadow val="0"/>
        <u val="none"/>
        <vertAlign val="baseline"/>
        <color theme="1"/>
      </font>
      <numFmt numFmtId="170" formatCode="#,##0\ [$€-407];\-#,##0\ [$€-407]"/>
      <fill>
        <patternFill patternType="solid">
          <fgColor indexed="64"/>
          <bgColor theme="0"/>
        </patternFill>
      </fill>
    </dxf>
    <dxf>
      <font>
        <strike val="0"/>
        <outline val="0"/>
        <shadow val="0"/>
        <u val="none"/>
        <vertAlign val="baseline"/>
        <color theme="1"/>
      </font>
      <numFmt numFmtId="170" formatCode="#,##0\ [$€-407];\-#,##0\ [$€-407]"/>
      <fill>
        <patternFill patternType="solid">
          <fgColor indexed="64"/>
          <bgColor theme="0"/>
        </patternFill>
      </fill>
    </dxf>
    <dxf>
      <font>
        <strike val="0"/>
        <outline val="0"/>
        <shadow val="0"/>
        <u val="none"/>
        <vertAlign val="baseline"/>
        <color theme="1"/>
      </font>
      <numFmt numFmtId="170" formatCode="#,##0\ [$€-407];\-#,##0\ [$€-407]"/>
      <fill>
        <patternFill patternType="solid">
          <fgColor indexed="64"/>
          <bgColor theme="0"/>
        </patternFill>
      </fill>
    </dxf>
    <dxf>
      <font>
        <strike val="0"/>
        <outline val="0"/>
        <shadow val="0"/>
        <u val="none"/>
        <vertAlign val="baseline"/>
        <color theme="1"/>
      </font>
      <numFmt numFmtId="170" formatCode="#,##0\ [$€-407];\-#,##0\ [$€-407]"/>
      <fill>
        <patternFill patternType="solid">
          <fgColor indexed="64"/>
          <bgColor theme="0"/>
        </patternFill>
      </fill>
    </dxf>
    <dxf>
      <font>
        <strike val="0"/>
        <outline val="0"/>
        <shadow val="0"/>
        <u val="none"/>
        <vertAlign val="baseline"/>
        <color theme="1"/>
      </font>
      <numFmt numFmtId="170" formatCode="#,##0\ [$€-407];\-#,##0\ [$€-407]"/>
      <fill>
        <patternFill patternType="solid">
          <fgColor indexed="64"/>
          <bgColor theme="0"/>
        </patternFill>
      </fill>
    </dxf>
    <dxf>
      <font>
        <strike val="0"/>
        <outline val="0"/>
        <shadow val="0"/>
        <u val="none"/>
        <vertAlign val="baseline"/>
        <color theme="1"/>
      </font>
      <numFmt numFmtId="170" formatCode="#,##0\ [$€-407];\-#,##0\ [$€-407]"/>
      <fill>
        <patternFill patternType="solid">
          <fgColor indexed="64"/>
          <bgColor theme="0"/>
        </patternFill>
      </fill>
    </dxf>
    <dxf>
      <font>
        <strike val="0"/>
        <outline val="0"/>
        <shadow val="0"/>
        <u val="none"/>
        <vertAlign val="baseline"/>
        <color theme="1"/>
      </font>
      <numFmt numFmtId="170" formatCode="#,##0\ [$€-407];\-#,##0\ [$€-407]"/>
      <fill>
        <patternFill patternType="solid">
          <fgColor indexed="64"/>
          <bgColor theme="0"/>
        </patternFill>
      </fill>
    </dxf>
    <dxf>
      <font>
        <strike val="0"/>
        <outline val="0"/>
        <shadow val="0"/>
        <u val="none"/>
        <vertAlign val="baseline"/>
        <color theme="1"/>
      </font>
      <numFmt numFmtId="170" formatCode="#,##0\ [$€-407];\-#,##0\ [$€-407]"/>
      <fill>
        <patternFill patternType="solid">
          <fgColor indexed="64"/>
          <bgColor theme="0"/>
        </patternFill>
      </fill>
    </dxf>
    <dxf>
      <font>
        <strike val="0"/>
        <outline val="0"/>
        <shadow val="0"/>
        <u val="none"/>
        <vertAlign val="baseline"/>
        <color theme="1"/>
      </font>
      <numFmt numFmtId="170" formatCode="#,##0\ [$€-407];\-#,##0\ [$€-407]"/>
      <fill>
        <patternFill patternType="solid">
          <fgColor indexed="64"/>
          <bgColor theme="0"/>
        </patternFill>
      </fill>
    </dxf>
    <dxf>
      <font>
        <strike val="0"/>
        <outline val="0"/>
        <shadow val="0"/>
        <u val="none"/>
        <vertAlign val="baseline"/>
        <color theme="1"/>
      </font>
      <numFmt numFmtId="170" formatCode="#,##0\ [$€-407];\-#,##0\ [$€-407]"/>
      <fill>
        <patternFill patternType="solid">
          <fgColor indexed="64"/>
          <bgColor theme="0"/>
        </patternFill>
      </fill>
    </dxf>
    <dxf>
      <font>
        <strike val="0"/>
        <outline val="0"/>
        <shadow val="0"/>
        <u val="none"/>
        <vertAlign val="baseline"/>
        <color theme="1"/>
      </font>
      <numFmt numFmtId="170" formatCode="#,##0\ [$€-407];\-#,##0\ [$€-407]"/>
      <fill>
        <patternFill patternType="solid">
          <fgColor indexed="64"/>
          <bgColor theme="0"/>
        </patternFill>
      </fill>
    </dxf>
    <dxf>
      <font>
        <b val="0"/>
        <i val="0"/>
        <strike val="0"/>
        <condense val="0"/>
        <extend val="0"/>
        <outline val="0"/>
        <shadow val="0"/>
        <u val="none"/>
        <vertAlign val="baseline"/>
        <sz val="11"/>
        <color theme="1"/>
        <name val="Segoe UI"/>
        <family val="2"/>
        <scheme val="minor"/>
      </font>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numFmt numFmtId="166" formatCode="&quot;£&quot;#,##0;\-&quot;£&quot;#,##0"/>
      <fill>
        <patternFill patternType="solid">
          <fgColor indexed="64"/>
          <bgColor theme="0"/>
        </patternFill>
      </fill>
      <alignment horizontal="general" vertical="center" textRotation="0" wrapText="0" indent="0" justifyLastLine="0" shrinkToFit="0" readingOrder="0"/>
    </dxf>
    <dxf>
      <font>
        <b val="0"/>
        <i val="0"/>
        <strike val="0"/>
        <condense val="0"/>
        <extend val="0"/>
        <outline val="0"/>
        <shadow val="0"/>
        <u val="none"/>
        <vertAlign val="baseline"/>
        <sz val="11"/>
        <color theme="1"/>
        <name val="Segoe UI"/>
        <family val="2"/>
        <scheme val="minor"/>
      </font>
      <fill>
        <patternFill patternType="solid">
          <fgColor indexed="64"/>
          <bgColor theme="0"/>
        </patternFill>
      </fill>
      <alignment horizontal="left" vertical="center" textRotation="0" wrapText="0" indent="1" justifyLastLine="0" shrinkToFit="0" readingOrder="0"/>
    </dxf>
    <dxf>
      <font>
        <strike val="0"/>
        <outline val="0"/>
        <shadow val="0"/>
        <u val="none"/>
        <vertAlign val="baseline"/>
        <color theme="1"/>
      </font>
      <numFmt numFmtId="169" formatCode="#,##0\ [$€-407]"/>
      <fill>
        <patternFill patternType="solid">
          <fgColor indexed="64"/>
          <bgColor theme="0"/>
        </patternFill>
      </fill>
      <alignment horizontal="right" vertical="center" textRotation="0" wrapText="0" indent="1"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7]"/>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7]"/>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7]"/>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7]"/>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7]"/>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7]"/>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7]"/>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7]"/>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7]"/>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7]"/>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7]"/>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scheme val="minor"/>
      </font>
      <numFmt numFmtId="169" formatCode="#,##0\ [$€-407]"/>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numFmt numFmtId="164" formatCode="&quot;$&quot;#,##0_);\(&quot;$&quot;#,##0\)"/>
      <fill>
        <patternFill patternType="solid">
          <fgColor theme="3"/>
          <bgColor theme="0"/>
        </patternFill>
      </fill>
      <alignment horizontal="general" vertical="center" textRotation="0" wrapText="1" indent="0" justifyLastLine="0" shrinkToFit="0" readingOrder="0"/>
      <border diagonalUp="0" diagonalDown="0" outline="0">
        <left style="medium">
          <color theme="6"/>
        </left>
        <right style="medium">
          <color theme="6"/>
        </right>
        <top style="medium">
          <color theme="6"/>
        </top>
        <bottom style="medium">
          <color theme="6"/>
        </bottom>
      </border>
    </dxf>
    <dxf>
      <font>
        <b val="0"/>
        <i val="0"/>
        <strike val="0"/>
        <condense val="0"/>
        <extend val="0"/>
        <outline val="0"/>
        <shadow val="0"/>
        <u val="none"/>
        <vertAlign val="baseline"/>
        <sz val="11"/>
        <color theme="1"/>
        <name val="Segoe UI"/>
        <family val="2"/>
        <scheme val="minor"/>
      </font>
      <fill>
        <patternFill patternType="solid">
          <fgColor indexed="64"/>
          <bgColor theme="0"/>
        </patternFill>
      </fill>
      <border diagonalUp="0" diagonalDown="0" outline="0">
        <left style="medium">
          <color theme="6"/>
        </left>
        <right style="medium">
          <color theme="6"/>
        </right>
        <top style="medium">
          <color theme="6"/>
        </top>
        <bottom style="medium">
          <color theme="6"/>
        </bottom>
      </border>
    </dxf>
    <dxf>
      <numFmt numFmtId="169" formatCode="#,##0\ [$€-407]"/>
    </dxf>
    <dxf>
      <numFmt numFmtId="169" formatCode="#,##0\ [$€-407]"/>
    </dxf>
    <dxf>
      <numFmt numFmtId="169" formatCode="#,##0\ [$€-407]"/>
    </dxf>
    <dxf>
      <numFmt numFmtId="169" formatCode="#,##0\ [$€-407]"/>
    </dxf>
    <dxf>
      <numFmt numFmtId="169" formatCode="#,##0\ [$€-407]"/>
    </dxf>
    <dxf>
      <numFmt numFmtId="169" formatCode="#,##0\ [$€-407]"/>
    </dxf>
    <dxf>
      <numFmt numFmtId="169" formatCode="#,##0\ [$€-407]"/>
    </dxf>
    <dxf>
      <numFmt numFmtId="169" formatCode="#,##0\ [$€-407]"/>
    </dxf>
    <dxf>
      <numFmt numFmtId="169" formatCode="#,##0\ [$€-407]"/>
    </dxf>
    <dxf>
      <numFmt numFmtId="169" formatCode="#,##0\ [$€-407]"/>
    </dxf>
    <dxf>
      <numFmt numFmtId="169" formatCode="#,##0\ [$€-407]"/>
    </dxf>
    <dxf>
      <numFmt numFmtId="169" formatCode="#,##0\ [$€-407]"/>
    </dxf>
    <dxf>
      <numFmt numFmtId="169" formatCode="#,##0\ [$€-407]"/>
    </dxf>
    <dxf>
      <font>
        <strike val="0"/>
        <outline val="0"/>
        <shadow val="0"/>
        <u val="none"/>
        <vertAlign val="baseline"/>
        <color theme="1"/>
      </font>
      <fill>
        <patternFill patternType="solid">
          <fgColor indexed="64"/>
          <bgColor theme="0"/>
        </patternFill>
      </fill>
    </dxf>
    <dxf>
      <font>
        <strike val="0"/>
        <outline val="0"/>
        <shadow val="0"/>
        <u val="none"/>
        <vertAlign val="baseline"/>
        <color theme="1"/>
      </font>
      <fill>
        <patternFill patternType="solid">
          <fgColor indexed="64"/>
          <bgColor theme="0"/>
        </patternFill>
      </fill>
    </dxf>
    <dxf>
      <font>
        <strike val="0"/>
        <outline val="0"/>
        <shadow val="0"/>
        <u val="none"/>
        <vertAlign val="baseline"/>
        <color theme="1"/>
      </font>
      <fill>
        <patternFill patternType="solid">
          <fgColor indexed="64"/>
          <bgColor theme="0"/>
        </patternFill>
      </fill>
    </dxf>
    <dxf>
      <font>
        <strike val="0"/>
        <outline val="0"/>
        <shadow val="0"/>
        <u val="none"/>
        <vertAlign val="baseline"/>
        <color theme="1"/>
      </font>
      <fill>
        <patternFill patternType="solid">
          <fgColor indexed="64"/>
          <bgColor theme="6"/>
        </patternFill>
      </fill>
      <alignment vertical="center" textRotation="0" wrapText="1" indent="0" justifyLastLine="0" shrinkToFit="0" readingOrder="0"/>
    </dxf>
    <dxf>
      <font>
        <strike val="0"/>
        <outline val="0"/>
        <shadow val="0"/>
        <u val="none"/>
        <vertAlign val="baseline"/>
        <color theme="1"/>
      </font>
      <fill>
        <patternFill patternType="solid">
          <fgColor indexed="64"/>
          <bgColor theme="0"/>
        </patternFill>
      </fill>
      <alignment horizontal="general" vertical="center" textRotation="0" wrapText="0" indent="0" justifyLastLine="0" shrinkToFit="0" readingOrder="0"/>
      <border diagonalUp="0" diagonalDown="0">
        <left style="medium">
          <color theme="6"/>
        </left>
        <right style="medium">
          <color theme="6"/>
        </right>
        <top style="medium">
          <color theme="6"/>
        </top>
        <bottom style="medium">
          <color theme="6"/>
        </bottom>
        <vertical style="medium">
          <color theme="6"/>
        </vertical>
        <horizontal style="medium">
          <color theme="6"/>
        </horizontal>
      </border>
    </dxf>
    <dxf>
      <font>
        <strike val="0"/>
        <outline val="0"/>
        <shadow val="0"/>
        <u val="none"/>
        <vertAlign val="baseline"/>
        <color theme="1"/>
      </font>
      <fill>
        <patternFill patternType="solid">
          <bgColor theme="0"/>
        </patternFill>
      </fill>
    </dxf>
    <dxf>
      <font>
        <b val="0"/>
        <i val="0"/>
        <strike val="0"/>
        <condense val="0"/>
        <extend val="0"/>
        <outline val="0"/>
        <shadow val="0"/>
        <u val="none"/>
        <vertAlign val="baseline"/>
        <sz val="11"/>
        <color theme="1"/>
        <name val="Segoe UI"/>
        <scheme val="minor"/>
      </font>
      <fill>
        <patternFill patternType="solid">
          <fgColor indexed="64"/>
          <bgColor theme="0"/>
        </patternFill>
      </fill>
      <alignment horizontal="general" vertical="center" textRotation="0" wrapText="0" indent="0" justifyLastLine="0" shrinkToFit="0" readingOrder="0"/>
    </dxf>
    <dxf>
      <border>
        <bottom style="medium">
          <color theme="6"/>
        </bottom>
      </border>
    </dxf>
    <dxf>
      <font>
        <b/>
        <i val="0"/>
        <strike val="0"/>
        <condense val="0"/>
        <extend val="0"/>
        <outline val="0"/>
        <shadow val="0"/>
        <u val="none"/>
        <vertAlign val="baseline"/>
        <sz val="11"/>
        <color theme="1"/>
        <name val="Segoe UI"/>
        <family val="2"/>
        <scheme val="minor"/>
      </font>
      <fill>
        <patternFill patternType="solid">
          <fgColor indexed="64"/>
          <bgColor theme="6" tint="-0.249977111117893"/>
        </patternFill>
      </fill>
      <alignment horizontal="right" vertical="center" textRotation="0" wrapText="1" indent="0" justifyLastLine="0" shrinkToFit="0" readingOrder="0"/>
      <border diagonalUp="0" diagonalDown="0">
        <left style="medium">
          <color theme="6"/>
        </left>
        <right style="medium">
          <color theme="6"/>
        </right>
        <top/>
        <bottom/>
        <vertical style="medium">
          <color theme="6"/>
        </vertical>
        <horizontal/>
      </border>
    </dxf>
    <dxf>
      <font>
        <b/>
        <i val="0"/>
        <strike val="0"/>
        <condense val="0"/>
        <extend val="0"/>
        <outline val="0"/>
        <shadow val="0"/>
        <u val="none"/>
        <vertAlign val="baseline"/>
        <sz val="11"/>
        <color theme="1"/>
        <name val="Segoe UI"/>
        <family val="2"/>
        <scheme val="minor"/>
      </font>
      <fill>
        <patternFill patternType="solid">
          <fgColor indexed="64"/>
          <bgColor theme="0"/>
        </patternFill>
      </fill>
      <alignment horizontal="general" vertical="center" textRotation="0" wrapText="0" indent="0" justifyLastLine="0" shrinkToFit="0" readingOrder="0"/>
    </dxf>
    <dxf>
      <border outline="0">
        <bottom style="medium">
          <color theme="5"/>
        </bottom>
      </border>
    </dxf>
    <dxf>
      <font>
        <b/>
        <i val="0"/>
        <strike val="0"/>
        <condense val="0"/>
        <extend val="0"/>
        <outline val="0"/>
        <shadow val="0"/>
        <u val="none"/>
        <vertAlign val="baseline"/>
        <sz val="11"/>
        <color theme="1"/>
        <name val="Segoe UI"/>
        <family val="2"/>
        <scheme val="minor"/>
      </font>
      <fill>
        <patternFill patternType="solid">
          <fgColor indexed="64"/>
          <bgColor theme="6" tint="-0.249977111117893"/>
        </patternFill>
      </fill>
      <alignment horizontal="right" vertical="center" textRotation="0" wrapText="1" indent="0" justifyLastLine="0" shrinkToFit="0" readingOrder="0"/>
    </dxf>
    <dxf>
      <border>
        <left style="thin">
          <color theme="1"/>
        </left>
      </border>
    </dxf>
    <dxf>
      <border>
        <left style="thin">
          <color theme="1"/>
        </left>
      </border>
    </dxf>
    <dxf>
      <font>
        <b/>
        <color theme="1"/>
      </font>
    </dxf>
    <dxf>
      <font>
        <b/>
        <color theme="1"/>
      </font>
    </dxf>
    <dxf>
      <font>
        <b/>
        <i val="0"/>
        <color theme="0"/>
      </font>
    </dxf>
    <dxf>
      <font>
        <b/>
        <i val="0"/>
        <color theme="0"/>
      </font>
      <border>
        <bottom style="medium">
          <color theme="5"/>
        </bottom>
      </border>
    </dxf>
    <dxf>
      <font>
        <color theme="0"/>
      </font>
      <fill>
        <patternFill>
          <bgColor theme="3"/>
        </patternFill>
      </fill>
      <border>
        <left/>
        <right/>
        <top/>
        <bottom/>
      </border>
    </dxf>
    <dxf>
      <border>
        <left style="thin">
          <color theme="1"/>
        </left>
      </border>
    </dxf>
    <dxf>
      <border>
        <left style="thin">
          <color theme="1"/>
        </left>
      </border>
    </dxf>
    <dxf>
      <font>
        <b/>
        <color theme="1"/>
      </font>
    </dxf>
    <dxf>
      <font>
        <b/>
        <color theme="1"/>
      </font>
    </dxf>
    <dxf>
      <font>
        <b/>
        <i val="0"/>
        <color theme="3"/>
      </font>
      <fill>
        <patternFill>
          <bgColor theme="0"/>
        </patternFill>
      </fill>
    </dxf>
    <dxf>
      <font>
        <b/>
        <i val="0"/>
        <color theme="0"/>
      </font>
      <border>
        <bottom style="medium">
          <color theme="5"/>
        </bottom>
      </border>
    </dxf>
    <dxf>
      <font>
        <color theme="0"/>
      </font>
      <fill>
        <patternFill>
          <bgColor theme="3"/>
        </patternFill>
      </fill>
      <border>
        <left/>
        <right/>
        <top/>
        <bottom/>
      </border>
    </dxf>
  </dxfs>
  <tableStyles count="2" defaultTableStyle="Profit and Loss" defaultPivotStyle="PivotStyleLight16">
    <tableStyle name="Expenses" pivot="0" count="7" xr9:uid="{00000000-0011-0000-FFFF-FFFF00000000}">
      <tableStyleElement type="wholeTable" dxfId="92"/>
      <tableStyleElement type="headerRow" dxfId="91"/>
      <tableStyleElement type="totalRow" dxfId="90"/>
      <tableStyleElement type="firstColumn" dxfId="89"/>
      <tableStyleElement type="lastColumn" dxfId="88"/>
      <tableStyleElement type="firstColumnStripe" dxfId="87"/>
      <tableStyleElement type="secondColumnStripe" dxfId="86"/>
    </tableStyle>
    <tableStyle name="Profit and Loss" pivot="0" count="7" xr9:uid="{00000000-0011-0000-FFFF-FFFF01000000}">
      <tableStyleElement type="wholeTable" dxfId="85"/>
      <tableStyleElement type="headerRow" dxfId="84"/>
      <tableStyleElement type="totalRow" dxfId="83"/>
      <tableStyleElement type="firstColumn" dxfId="82"/>
      <tableStyleElement type="lastColumn" dxfId="81"/>
      <tableStyleElement type="firstColumnStripe" dxfId="80"/>
      <tableStyleElement type="secondColumnStripe" dxfId="7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endParaRPr lang="en-US"/>
        </a:p>
      </c:txPr>
    </c:title>
    <c:autoTitleDeleted val="0"/>
    <c:plotArea>
      <c:layout/>
      <c:barChart>
        <c:barDir val="col"/>
        <c:grouping val="clustered"/>
        <c:varyColors val="0"/>
        <c:ser>
          <c:idx val="0"/>
          <c:order val="0"/>
          <c:tx>
            <c:strRef>
              <c:f>'Gewinn und Verlust'!$B$11</c:f>
              <c:strCache>
                <c:ptCount val="1"/>
                <c:pt idx="0">
                  <c:v>Nettogewinn</c:v>
                </c:pt>
              </c:strCache>
            </c:strRef>
          </c:tx>
          <c:spPr>
            <a:gradFill>
              <a:gsLst>
                <a:gs pos="0">
                  <a:schemeClr val="accent1"/>
                </a:gs>
                <a:gs pos="100000">
                  <a:schemeClr val="accent1">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'Gewinn und Verlust'!$C$6:$O$6</c:f>
              <c:strCache>
                <c:ptCount val="13"/>
                <c:pt idx="0">
                  <c:v>Januar</c:v>
                </c:pt>
                <c:pt idx="1">
                  <c:v>Februar</c:v>
                </c:pt>
                <c:pt idx="2">
                  <c:v>März</c:v>
                </c:pt>
                <c:pt idx="3">
                  <c:v>April</c:v>
                </c:pt>
                <c:pt idx="4">
                  <c:v>Mai</c:v>
                </c:pt>
                <c:pt idx="5">
                  <c:v>Juni</c:v>
                </c:pt>
                <c:pt idx="6">
                  <c:v>Juli</c:v>
                </c:pt>
                <c:pt idx="7">
                  <c:v>August</c:v>
                </c:pt>
                <c:pt idx="8">
                  <c:v>September</c:v>
                </c:pt>
                <c:pt idx="9">
                  <c:v>Oktober</c:v>
                </c:pt>
                <c:pt idx="10">
                  <c:v>November</c:v>
                </c:pt>
                <c:pt idx="11">
                  <c:v>Dezember</c:v>
                </c:pt>
                <c:pt idx="12">
                  <c:v>YTD</c:v>
                </c:pt>
              </c:strCache>
            </c:strRef>
          </c:cat>
          <c:val>
            <c:numRef>
              <c:f>'Gewinn und Verlust'!$C$11:$O$11</c:f>
              <c:numCache>
                <c:formatCode>#,##0\ [$€-407]</c:formatCode>
                <c:ptCount val="13"/>
                <c:pt idx="0">
                  <c:v>11659</c:v>
                </c:pt>
                <c:pt idx="1">
                  <c:v>22375.75</c:v>
                </c:pt>
                <c:pt idx="2">
                  <c:v>12931.93</c:v>
                </c:pt>
                <c:pt idx="3">
                  <c:v>-20375.27</c:v>
                </c:pt>
                <c:pt idx="4">
                  <c:v>14022.419999999998</c:v>
                </c:pt>
                <c:pt idx="5">
                  <c:v>16087.959999999995</c:v>
                </c:pt>
                <c:pt idx="6">
                  <c:v>15748.349999999999</c:v>
                </c:pt>
                <c:pt idx="7">
                  <c:v>0</c:v>
                </c:pt>
                <c:pt idx="8">
                  <c:v>0</c:v>
                </c:pt>
                <c:pt idx="9">
                  <c:v>0</c:v>
                </c:pt>
                <c:pt idx="10">
                  <c:v>0</c:v>
                </c:pt>
                <c:pt idx="11">
                  <c:v>0</c:v>
                </c:pt>
                <c:pt idx="12">
                  <c:v>72450.139999999985</c:v>
                </c:pt>
              </c:numCache>
            </c:numRef>
          </c:val>
          <c:extLst>
            <c:ext xmlns:c16="http://schemas.microsoft.com/office/drawing/2014/chart" uri="{C3380CC4-5D6E-409C-BE32-E72D297353CC}">
              <c16:uniqueId val="{00000000-16F0-4EF7-A347-0F74C6A92B03}"/>
            </c:ext>
          </c:extLst>
        </c:ser>
        <c:dLbls>
          <c:dLblPos val="inEnd"/>
          <c:showLegendKey val="0"/>
          <c:showVal val="1"/>
          <c:showCatName val="0"/>
          <c:showSerName val="0"/>
          <c:showPercent val="0"/>
          <c:showBubbleSize val="0"/>
        </c:dLbls>
        <c:gapWidth val="41"/>
        <c:axId val="1914294687"/>
        <c:axId val="1914294207"/>
      </c:barChart>
      <c:catAx>
        <c:axId val="1914294687"/>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effectLst/>
                <a:latin typeface="+mn-lt"/>
                <a:ea typeface="+mn-ea"/>
                <a:cs typeface="+mn-cs"/>
              </a:defRPr>
            </a:pPr>
            <a:endParaRPr lang="en-US"/>
          </a:p>
        </c:txPr>
        <c:crossAx val="1914294207"/>
        <c:crosses val="autoZero"/>
        <c:auto val="1"/>
        <c:lblAlgn val="ctr"/>
        <c:lblOffset val="100"/>
        <c:noMultiLvlLbl val="0"/>
      </c:catAx>
      <c:valAx>
        <c:axId val="1914294207"/>
        <c:scaling>
          <c:orientation val="minMax"/>
        </c:scaling>
        <c:delete val="1"/>
        <c:axPos val="l"/>
        <c:numFmt formatCode="#,##0\ [$€-407]" sourceLinked="1"/>
        <c:majorTickMark val="none"/>
        <c:minorTickMark val="none"/>
        <c:tickLblPos val="nextTo"/>
        <c:crossAx val="1914294687"/>
        <c:crosses val="autoZero"/>
        <c:crossBetween val="between"/>
      </c:valAx>
      <c:spPr>
        <a:noFill/>
        <a:ln>
          <a:noFill/>
        </a:ln>
        <a:effectLst/>
      </c:spPr>
    </c:plotArea>
    <c:plotVisOnly val="1"/>
    <c:dispBlanksAs val="gap"/>
    <c:showDLblsOverMax val="0"/>
  </c:chart>
  <c: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endParaRPr lang="en-US"/>
        </a:p>
      </c:txPr>
    </c:title>
    <c:autoTitleDeleted val="0"/>
    <c:plotArea>
      <c:layout/>
      <c:barChart>
        <c:barDir val="col"/>
        <c:grouping val="clustered"/>
        <c:varyColors val="0"/>
        <c:ser>
          <c:idx val="0"/>
          <c:order val="0"/>
          <c:tx>
            <c:strRef>
              <c:f>Einkommen!$B$14</c:f>
              <c:strCache>
                <c:ptCount val="1"/>
                <c:pt idx="0">
                  <c:v>Bruttogewinn</c:v>
                </c:pt>
              </c:strCache>
            </c:strRef>
          </c:tx>
          <c:spPr>
            <a:solidFill>
              <a:schemeClr val="accent3">
                <a:lumMod val="75000"/>
              </a:schemeClr>
            </a:solidFill>
            <a:ln>
              <a:noFill/>
            </a:ln>
            <a:effectLst>
              <a:outerShdw blurRad="76200" dir="18900000" sy="23000" kx="-1200000" algn="bl" rotWithShape="0">
                <a:prstClr val="black">
                  <a:alpha val="20000"/>
                </a:prstClr>
              </a:outerShdw>
            </a:effectLst>
          </c:spPr>
          <c:invertIfNegative val="0"/>
          <c:dLbls>
            <c:dLbl>
              <c:idx val="0"/>
              <c:layout>
                <c:manualLayout>
                  <c:x val="-9.5593155530064046E-4"/>
                  <c:y val="3.10759436576155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CF9F-493F-845F-A33E0CDA8859}"/>
                </c:ext>
              </c:extLst>
            </c:dLbl>
            <c:dLbl>
              <c:idx val="1"/>
              <c:layout>
                <c:manualLayout>
                  <c:x val="-9.5593155530065803E-4"/>
                  <c:y val="4.6653006344747006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CF9F-493F-845F-A33E0CDA8859}"/>
                </c:ext>
              </c:extLst>
            </c:dLbl>
            <c:dLbl>
              <c:idx val="2"/>
              <c:layout>
                <c:manualLayout>
                  <c:x val="-9.5593155530064046E-4"/>
                  <c:y val="3.1600448470945945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CF9F-493F-845F-A33E0CDA8859}"/>
                </c:ext>
              </c:extLst>
            </c:dLbl>
            <c:dLbl>
              <c:idx val="3"/>
              <c:layout>
                <c:manualLayout>
                  <c:x val="1.9118631106012809E-3"/>
                  <c:y val="0.17002031865493081"/>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F9F-493F-845F-A33E0CDA8859}"/>
                </c:ext>
              </c:extLst>
            </c:dLbl>
            <c:dLbl>
              <c:idx val="4"/>
              <c:layout>
                <c:manualLayout>
                  <c:x val="-1.911863110601351E-3"/>
                  <c:y val="1.5826642782581699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2-CF9F-493F-845F-A33E0CDA8859}"/>
                </c:ext>
              </c:extLst>
            </c:dLbl>
            <c:dLbl>
              <c:idx val="5"/>
              <c:layout>
                <c:manualLayout>
                  <c:x val="-1.9118631106012809E-3"/>
                  <c:y val="-4.8893642795469899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CF9F-493F-845F-A33E0CDA8859}"/>
                </c:ext>
              </c:extLst>
            </c:dLbl>
            <c:dLbl>
              <c:idx val="6"/>
              <c:layout>
                <c:manualLayout>
                  <c:x val="-9.5593155530071061E-4"/>
                  <c:y val="2.91007813875966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CF9F-493F-845F-A33E0CDA8859}"/>
                </c:ext>
              </c:extLst>
            </c:dLbl>
            <c:dLbl>
              <c:idx val="7"/>
              <c:layout>
                <c:manualLayout>
                  <c:x val="-9.5593155530071061E-4"/>
                  <c:y val="2.0830272647997462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CF9F-493F-845F-A33E0CDA8859}"/>
                </c:ext>
              </c:extLst>
            </c:dLbl>
            <c:dLbl>
              <c:idx val="12"/>
              <c:layout>
                <c:manualLayout>
                  <c:x val="-1.4020167515571201E-16"/>
                  <c:y val="5.6106120941101173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CF9F-493F-845F-A33E0CDA8859}"/>
                </c:ext>
              </c:extLst>
            </c:dLbl>
            <c:spPr>
              <a:solidFill>
                <a:schemeClr val="dk1">
                  <a:lumMod val="65000"/>
                  <a:lumOff val="35000"/>
                  <a:alpha val="75000"/>
                </a:schemeClr>
              </a:solidFill>
              <a:ln>
                <a:noFill/>
              </a:ln>
              <a:effectLst/>
            </c:spPr>
            <c:txPr>
              <a:bodyPr rot="0" spcFirstLastPara="1" vertOverflow="clip" horzOverflow="clip" vert="horz" wrap="square" lIns="36576" tIns="18288" rIns="36576" bIns="18288" anchor="ctr" anchorCtr="1">
                <a:spAutoFit/>
              </a:bodyPr>
              <a:lstStyle/>
              <a:p>
                <a:pPr>
                  <a:defRPr sz="1000" b="1" i="0" u="none" strike="noStrike" kern="1200" baseline="0">
                    <a:solidFill>
                      <a:schemeClr val="lt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dk1">
                          <a:lumMod val="50000"/>
                          <a:lumOff val="50000"/>
                        </a:schemeClr>
                      </a:solidFill>
                    </a:ln>
                    <a:effectLst/>
                  </c:spPr>
                </c15:leaderLines>
              </c:ext>
            </c:extLst>
          </c:dLbls>
          <c:cat>
            <c:strRef>
              <c:f>Einkommen!$C$5:$O$5</c:f>
              <c:strCache>
                <c:ptCount val="13"/>
                <c:pt idx="0">
                  <c:v>Januar</c:v>
                </c:pt>
                <c:pt idx="1">
                  <c:v>Februar</c:v>
                </c:pt>
                <c:pt idx="2">
                  <c:v>März</c:v>
                </c:pt>
                <c:pt idx="3">
                  <c:v>April</c:v>
                </c:pt>
                <c:pt idx="4">
                  <c:v>Mai</c:v>
                </c:pt>
                <c:pt idx="5">
                  <c:v>Juni</c:v>
                </c:pt>
                <c:pt idx="6">
                  <c:v>Juli</c:v>
                </c:pt>
                <c:pt idx="7">
                  <c:v>August</c:v>
                </c:pt>
                <c:pt idx="8">
                  <c:v>September</c:v>
                </c:pt>
                <c:pt idx="9">
                  <c:v>Oktober</c:v>
                </c:pt>
                <c:pt idx="10">
                  <c:v>November</c:v>
                </c:pt>
                <c:pt idx="11">
                  <c:v>Dezember</c:v>
                </c:pt>
                <c:pt idx="12">
                  <c:v>YTD</c:v>
                </c:pt>
              </c:strCache>
            </c:strRef>
          </c:cat>
          <c:val>
            <c:numRef>
              <c:f>Einkommen!$C$14:$O$14</c:f>
              <c:numCache>
                <c:formatCode>#,##0\ [$€-407]</c:formatCode>
                <c:ptCount val="13"/>
                <c:pt idx="0">
                  <c:v>25000</c:v>
                </c:pt>
                <c:pt idx="1">
                  <c:v>36348</c:v>
                </c:pt>
                <c:pt idx="2">
                  <c:v>27562</c:v>
                </c:pt>
                <c:pt idx="3">
                  <c:v>-5059.5</c:v>
                </c:pt>
                <c:pt idx="4">
                  <c:v>30153.179999999997</c:v>
                </c:pt>
                <c:pt idx="5">
                  <c:v>32964.449999999997</c:v>
                </c:pt>
                <c:pt idx="6">
                  <c:v>33502.869999999995</c:v>
                </c:pt>
                <c:pt idx="7">
                  <c:v>41646</c:v>
                </c:pt>
                <c:pt idx="8">
                  <c:v>0</c:v>
                </c:pt>
                <c:pt idx="9">
                  <c:v>0</c:v>
                </c:pt>
                <c:pt idx="10">
                  <c:v>0</c:v>
                </c:pt>
                <c:pt idx="11">
                  <c:v>0</c:v>
                </c:pt>
                <c:pt idx="12">
                  <c:v>222117.00000000003</c:v>
                </c:pt>
              </c:numCache>
            </c:numRef>
          </c:val>
          <c:extLst>
            <c:ext xmlns:c16="http://schemas.microsoft.com/office/drawing/2014/chart" uri="{C3380CC4-5D6E-409C-BE32-E72D297353CC}">
              <c16:uniqueId val="{00000000-CF9F-493F-845F-A33E0CDA8859}"/>
            </c:ext>
          </c:extLst>
        </c:ser>
        <c:dLbls>
          <c:dLblPos val="inEnd"/>
          <c:showLegendKey val="0"/>
          <c:showVal val="1"/>
          <c:showCatName val="0"/>
          <c:showSerName val="0"/>
          <c:showPercent val="0"/>
          <c:showBubbleSize val="0"/>
        </c:dLbls>
        <c:gapWidth val="41"/>
        <c:axId val="1742405967"/>
        <c:axId val="1742406927"/>
      </c:barChart>
      <c:catAx>
        <c:axId val="1742405967"/>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effectLst/>
                <a:latin typeface="+mn-lt"/>
                <a:ea typeface="+mn-ea"/>
                <a:cs typeface="+mn-cs"/>
              </a:defRPr>
            </a:pPr>
            <a:endParaRPr lang="en-US"/>
          </a:p>
        </c:txPr>
        <c:crossAx val="1742406927"/>
        <c:crosses val="autoZero"/>
        <c:auto val="1"/>
        <c:lblAlgn val="ctr"/>
        <c:lblOffset val="100"/>
        <c:noMultiLvlLbl val="0"/>
      </c:catAx>
      <c:valAx>
        <c:axId val="1742406927"/>
        <c:scaling>
          <c:orientation val="minMax"/>
        </c:scaling>
        <c:delete val="1"/>
        <c:axPos val="l"/>
        <c:numFmt formatCode="#,##0\ [$€-407]" sourceLinked="1"/>
        <c:majorTickMark val="none"/>
        <c:minorTickMark val="none"/>
        <c:tickLblPos val="nextTo"/>
        <c:crossAx val="1742405967"/>
        <c:crosses val="autoZero"/>
        <c:crossBetween val="between"/>
      </c:valAx>
      <c:spPr>
        <a:noFill/>
        <a:ln>
          <a:noFill/>
        </a:ln>
        <a:effectLst/>
      </c:spPr>
    </c:plotArea>
    <c:plotVisOnly val="1"/>
    <c:dispBlanksAs val="gap"/>
    <c:showDLblsOverMax val="0"/>
  </c:chart>
  <c: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5"/>
    </mc:Choice>
    <mc:Fallback>
      <c:style val="5"/>
    </mc:Fallback>
  </mc:AlternateContent>
  <c:chart>
    <c:title>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n-US"/>
        </a:p>
      </c:txPr>
    </c:title>
    <c:autoTitleDeleted val="0"/>
    <c:plotArea>
      <c:layout/>
      <c:barChart>
        <c:barDir val="col"/>
        <c:grouping val="clustered"/>
        <c:varyColors val="0"/>
        <c:ser>
          <c:idx val="0"/>
          <c:order val="0"/>
          <c:tx>
            <c:strRef>
              <c:f>Betriebskosten!$B$19</c:f>
              <c:strCache>
                <c:ptCount val="1"/>
                <c:pt idx="0">
                  <c:v>Gesamtbetriebskosten</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Betriebskosten!$C$5:$O$5</c:f>
              <c:strCache>
                <c:ptCount val="13"/>
                <c:pt idx="0">
                  <c:v>Januar</c:v>
                </c:pt>
                <c:pt idx="1">
                  <c:v>Februar</c:v>
                </c:pt>
                <c:pt idx="2">
                  <c:v>März</c:v>
                </c:pt>
                <c:pt idx="3">
                  <c:v>April</c:v>
                </c:pt>
                <c:pt idx="4">
                  <c:v>Mai</c:v>
                </c:pt>
                <c:pt idx="5">
                  <c:v>Juni</c:v>
                </c:pt>
                <c:pt idx="6">
                  <c:v>Juli</c:v>
                </c:pt>
                <c:pt idx="7">
                  <c:v>August</c:v>
                </c:pt>
                <c:pt idx="8">
                  <c:v>September</c:v>
                </c:pt>
                <c:pt idx="9">
                  <c:v>Oktober</c:v>
                </c:pt>
                <c:pt idx="10">
                  <c:v>November</c:v>
                </c:pt>
                <c:pt idx="11">
                  <c:v>Dezember</c:v>
                </c:pt>
                <c:pt idx="12">
                  <c:v>YTD</c:v>
                </c:pt>
              </c:strCache>
            </c:strRef>
          </c:cat>
          <c:val>
            <c:numRef>
              <c:f>Betriebskosten!$C$19:$O$19</c:f>
              <c:numCache>
                <c:formatCode>#,##0\ [$€-407];\-#,##0\ [$€-407]</c:formatCode>
                <c:ptCount val="13"/>
                <c:pt idx="0">
                  <c:v>10841</c:v>
                </c:pt>
                <c:pt idx="1">
                  <c:v>11367.25</c:v>
                </c:pt>
                <c:pt idx="2">
                  <c:v>11919.82</c:v>
                </c:pt>
                <c:pt idx="3">
                  <c:v>12500.010000000002</c:v>
                </c:pt>
                <c:pt idx="4">
                  <c:v>13109.21</c:v>
                </c:pt>
                <c:pt idx="5">
                  <c:v>13748.859999999999</c:v>
                </c:pt>
                <c:pt idx="6">
                  <c:v>14420.509999999998</c:v>
                </c:pt>
                <c:pt idx="7">
                  <c:v>0</c:v>
                </c:pt>
                <c:pt idx="8">
                  <c:v>0</c:v>
                </c:pt>
                <c:pt idx="9">
                  <c:v>0</c:v>
                </c:pt>
                <c:pt idx="10">
                  <c:v>0</c:v>
                </c:pt>
                <c:pt idx="11">
                  <c:v>0</c:v>
                </c:pt>
                <c:pt idx="12">
                  <c:v>87906.66</c:v>
                </c:pt>
              </c:numCache>
            </c:numRef>
          </c:val>
          <c:extLst>
            <c:ext xmlns:c16="http://schemas.microsoft.com/office/drawing/2014/chart" uri="{C3380CC4-5D6E-409C-BE32-E72D297353CC}">
              <c16:uniqueId val="{00000000-6E39-4DD2-B25B-3FF6DF7B5E5A}"/>
            </c:ext>
          </c:extLst>
        </c:ser>
        <c:dLbls>
          <c:dLblPos val="inEnd"/>
          <c:showLegendKey val="0"/>
          <c:showVal val="1"/>
          <c:showCatName val="0"/>
          <c:showSerName val="0"/>
          <c:showPercent val="0"/>
          <c:showBubbleSize val="0"/>
        </c:dLbls>
        <c:gapWidth val="100"/>
        <c:overlap val="-24"/>
        <c:axId val="2099883359"/>
        <c:axId val="2099878559"/>
      </c:barChart>
      <c:catAx>
        <c:axId val="2099883359"/>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2099878559"/>
        <c:crosses val="autoZero"/>
        <c:auto val="1"/>
        <c:lblAlgn val="ctr"/>
        <c:lblOffset val="100"/>
        <c:noMultiLvlLbl val="0"/>
      </c:catAx>
      <c:valAx>
        <c:axId val="2099878559"/>
        <c:scaling>
          <c:orientation val="minMax"/>
        </c:scaling>
        <c:delete val="0"/>
        <c:axPos val="l"/>
        <c:majorGridlines>
          <c:spPr>
            <a:ln w="9525" cap="flat" cmpd="sng" algn="ctr">
              <a:solidFill>
                <a:schemeClr val="lt1">
                  <a:lumMod val="95000"/>
                  <a:alpha val="10000"/>
                </a:schemeClr>
              </a:solidFill>
              <a:round/>
            </a:ln>
            <a:effectLst/>
          </c:spPr>
        </c:majorGridlines>
        <c:numFmt formatCode="#,##0\ [$€-407];\-#,##0\ [$€-407]"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MX"/>
          </a:p>
        </c:txPr>
        <c:crossAx val="2099883359"/>
        <c:crosses val="autoZero"/>
        <c:crossBetween val="between"/>
      </c:valAx>
      <c:spPr>
        <a:noFill/>
        <a:ln>
          <a:noFill/>
        </a:ln>
        <a:effectLst/>
      </c:spPr>
    </c:plotArea>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withinLinear" id="16">
  <a:schemeClr val="accent3"/>
</cs:colorStyle>
</file>

<file path=xl/charts/style1.xml><?xml version="1.0" encoding="utf-8"?>
<cs:chartStyle xmlns:cs="http://schemas.microsoft.com/office/drawing/2012/chartStyle" xmlns:a="http://schemas.openxmlformats.org/drawingml/2006/main" id="204">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a:effectLst/>
    </cs:defRPr>
  </cs:categoryAxis>
  <cs:chartArea>
    <cs:lnRef idx="0"/>
    <cs:fillRef idx="0"/>
    <cs:effectRef idx="0"/>
    <cs:fontRef idx="minor">
      <a:schemeClr val="dk1"/>
    </cs:fontRef>
    <cs: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cs:spPr>
    <cs:defRPr sz="1000" kern="1200"/>
  </cs:chartArea>
  <cs:dataLabel>
    <cs:lnRef idx="0"/>
    <cs:fillRef idx="0"/>
    <cs:effectRef idx="0"/>
    <cs:fontRef idx="minor">
      <a:schemeClr val="lt1"/>
    </cs:fontRef>
    <cs:spPr/>
    <cs:defRPr sz="10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10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
  <cs:dataPoint3D>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3D>
  <cs:dataPointLine>
    <cs:lnRef idx="0">
      <cs:styleClr val="auto"/>
    </cs:lnRef>
    <cs:fillRef idx="0"/>
    <cs:effectRef idx="0"/>
    <cs:fontRef idx="minor">
      <a:schemeClr val="dk1"/>
    </cs:fontRef>
    <cs:spPr>
      <a:ln w="28575" cap="rnd">
        <a:gradFill>
          <a:gsLst>
            <a:gs pos="0">
              <a:schemeClr val="phClr"/>
            </a:gs>
            <a:gs pos="100000">
              <a:schemeClr val="phClr">
                <a:lumMod val="84000"/>
              </a:schemeClr>
            </a:gs>
          </a:gsLst>
          <a:lin ang="5400000" scaled="1"/>
        </a:gradFill>
        <a:round/>
      </a:ln>
    </cs:spPr>
  </cs:dataPointLine>
  <cs:dataPointMarker>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a:solidFill>
          <a:schemeClr val="dk1">
            <a:lumMod val="15000"/>
            <a:lumOff val="85000"/>
          </a:schemeClr>
        </a:solidFill>
      </a:ln>
    </cs:spPr>
    <cs:defRPr sz="900" kern="1200"/>
  </cs:dataTable>
  <cs:downBar>
    <cs:lnRef idx="0"/>
    <cs:fillRef idx="0"/>
    <cs:effectRef idx="0"/>
    <cs:fontRef idx="minor">
      <a:schemeClr val="dk1"/>
    </cs:fontRef>
    <cs:spPr>
      <a:solidFill>
        <a:schemeClr val="dk1">
          <a:lumMod val="35000"/>
          <a:lumOff val="65000"/>
        </a:schemeClr>
      </a:solidFill>
      <a:ln w="9525">
        <a:solidFill>
          <a:schemeClr val="dk1">
            <a:lumMod val="50000"/>
            <a:lumOff val="50000"/>
          </a:schemeClr>
        </a:solidFill>
      </a:ln>
    </cs:spPr>
  </cs:downBar>
  <cs:dropLine>
    <cs:lnRef idx="0"/>
    <cs:fillRef idx="0"/>
    <cs:effectRef idx="0"/>
    <cs:fontRef idx="minor">
      <a:schemeClr val="dk1"/>
    </cs:fontRef>
    <cs:spPr>
      <a:ln w="9525">
        <a:solidFill>
          <a:schemeClr val="dk1">
            <a:lumMod val="50000"/>
            <a:lumOff val="50000"/>
          </a:schemeClr>
        </a:solidFill>
        <a:round/>
      </a:ln>
    </cs:spPr>
  </cs:dropLine>
  <cs:errorBar>
    <cs:lnRef idx="0"/>
    <cs:fillRef idx="0"/>
    <cs:effectRef idx="0"/>
    <cs:fontRef idx="minor">
      <a:schemeClr val="dk1"/>
    </cs:fontRef>
    <cs:spPr>
      <a:ln w="9525">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a:solidFill>
          <a:schemeClr val="dk1">
            <a:lumMod val="5000"/>
            <a:lumOff val="95000"/>
          </a:schemeClr>
        </a:solidFill>
      </a:ln>
    </cs:spPr>
  </cs:gridlineMinor>
  <cs:hiLoLine>
    <cs:lnRef idx="0"/>
    <cs:fillRef idx="0"/>
    <cs:effectRef idx="0"/>
    <cs:fontRef idx="minor">
      <a:schemeClr val="dk1"/>
    </cs:fontRef>
    <cs:spPr>
      <a:ln w="9525">
        <a:solidFill>
          <a:schemeClr val="dk1">
            <a:lumMod val="50000"/>
            <a:lumOff val="50000"/>
          </a:schemeClr>
        </a:solidFill>
        <a:round/>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65000"/>
        <a:lumOff val="35000"/>
      </a:schemeClr>
    </cs:fontRef>
    <cs:defRPr kern="1200">
      <a:effectLst/>
    </cs:defRPr>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lumMod val="95000"/>
        </a:schemeClr>
      </a:solidFill>
      <a:ln w="9525">
        <a:solidFill>
          <a:schemeClr val="dk1">
            <a:lumMod val="15000"/>
            <a:lumOff val="85000"/>
          </a:schemeClr>
        </a:solidFill>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04">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a:effectLst/>
    </cs:defRPr>
  </cs:categoryAxis>
  <cs:chartArea>
    <cs:lnRef idx="0"/>
    <cs:fillRef idx="0"/>
    <cs:effectRef idx="0"/>
    <cs:fontRef idx="minor">
      <a:schemeClr val="dk1"/>
    </cs:fontRef>
    <cs: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cs:spPr>
    <cs:defRPr sz="1000" kern="1200"/>
  </cs:chartArea>
  <cs:dataLabel>
    <cs:lnRef idx="0"/>
    <cs:fillRef idx="0"/>
    <cs:effectRef idx="0"/>
    <cs:fontRef idx="minor">
      <a:schemeClr val="lt1"/>
    </cs:fontRef>
    <cs:spPr/>
    <cs:defRPr sz="10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10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
  <cs:dataPoint3D>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3D>
  <cs:dataPointLine>
    <cs:lnRef idx="0">
      <cs:styleClr val="auto"/>
    </cs:lnRef>
    <cs:fillRef idx="0"/>
    <cs:effectRef idx="0"/>
    <cs:fontRef idx="minor">
      <a:schemeClr val="dk1"/>
    </cs:fontRef>
    <cs:spPr>
      <a:ln w="28575" cap="rnd">
        <a:gradFill>
          <a:gsLst>
            <a:gs pos="0">
              <a:schemeClr val="phClr"/>
            </a:gs>
            <a:gs pos="100000">
              <a:schemeClr val="phClr">
                <a:lumMod val="84000"/>
              </a:schemeClr>
            </a:gs>
          </a:gsLst>
          <a:lin ang="5400000" scaled="1"/>
        </a:gradFill>
        <a:round/>
      </a:ln>
    </cs:spPr>
  </cs:dataPointLine>
  <cs:dataPointMarker>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a:solidFill>
          <a:schemeClr val="dk1">
            <a:lumMod val="15000"/>
            <a:lumOff val="85000"/>
          </a:schemeClr>
        </a:solidFill>
      </a:ln>
    </cs:spPr>
    <cs:defRPr sz="900" kern="1200"/>
  </cs:dataTable>
  <cs:downBar>
    <cs:lnRef idx="0"/>
    <cs:fillRef idx="0"/>
    <cs:effectRef idx="0"/>
    <cs:fontRef idx="minor">
      <a:schemeClr val="dk1"/>
    </cs:fontRef>
    <cs:spPr>
      <a:solidFill>
        <a:schemeClr val="dk1">
          <a:lumMod val="35000"/>
          <a:lumOff val="65000"/>
        </a:schemeClr>
      </a:solidFill>
      <a:ln w="9525">
        <a:solidFill>
          <a:schemeClr val="dk1">
            <a:lumMod val="50000"/>
            <a:lumOff val="50000"/>
          </a:schemeClr>
        </a:solidFill>
      </a:ln>
    </cs:spPr>
  </cs:downBar>
  <cs:dropLine>
    <cs:lnRef idx="0"/>
    <cs:fillRef idx="0"/>
    <cs:effectRef idx="0"/>
    <cs:fontRef idx="minor">
      <a:schemeClr val="dk1"/>
    </cs:fontRef>
    <cs:spPr>
      <a:ln w="9525">
        <a:solidFill>
          <a:schemeClr val="dk1">
            <a:lumMod val="50000"/>
            <a:lumOff val="50000"/>
          </a:schemeClr>
        </a:solidFill>
        <a:round/>
      </a:ln>
    </cs:spPr>
  </cs:dropLine>
  <cs:errorBar>
    <cs:lnRef idx="0"/>
    <cs:fillRef idx="0"/>
    <cs:effectRef idx="0"/>
    <cs:fontRef idx="minor">
      <a:schemeClr val="dk1"/>
    </cs:fontRef>
    <cs:spPr>
      <a:ln w="9525">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a:solidFill>
          <a:schemeClr val="dk1">
            <a:lumMod val="5000"/>
            <a:lumOff val="95000"/>
          </a:schemeClr>
        </a:solidFill>
      </a:ln>
    </cs:spPr>
  </cs:gridlineMinor>
  <cs:hiLoLine>
    <cs:lnRef idx="0"/>
    <cs:fillRef idx="0"/>
    <cs:effectRef idx="0"/>
    <cs:fontRef idx="minor">
      <a:schemeClr val="dk1"/>
    </cs:fontRef>
    <cs:spPr>
      <a:ln w="9525">
        <a:solidFill>
          <a:schemeClr val="dk1">
            <a:lumMod val="50000"/>
            <a:lumOff val="50000"/>
          </a:schemeClr>
        </a:solidFill>
        <a:round/>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65000"/>
        <a:lumOff val="35000"/>
      </a:schemeClr>
    </cs:fontRef>
    <cs:defRPr kern="1200">
      <a:effectLst/>
    </cs:defRPr>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lumMod val="95000"/>
        </a:schemeClr>
      </a:solidFill>
      <a:ln w="9525">
        <a:solidFill>
          <a:schemeClr val="dk1">
            <a:lumMod val="15000"/>
            <a:lumOff val="85000"/>
          </a:schemeClr>
        </a:solidFill>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1</xdr:col>
      <xdr:colOff>11430</xdr:colOff>
      <xdr:row>11</xdr:row>
      <xdr:rowOff>125730</xdr:rowOff>
    </xdr:from>
    <xdr:to>
      <xdr:col>15</xdr:col>
      <xdr:colOff>7620</xdr:colOff>
      <xdr:row>21</xdr:row>
      <xdr:rowOff>15240</xdr:rowOff>
    </xdr:to>
    <xdr:graphicFrame macro="">
      <xdr:nvGraphicFramePr>
        <xdr:cNvPr id="6" name="Chart 5">
          <a:extLst>
            <a:ext uri="{FF2B5EF4-FFF2-40B4-BE49-F238E27FC236}">
              <a16:creationId xmlns:a16="http://schemas.microsoft.com/office/drawing/2014/main" id="{8453F75B-AF5B-0E9F-2491-1F111513257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3810</xdr:colOff>
      <xdr:row>14</xdr:row>
      <xdr:rowOff>114300</xdr:rowOff>
    </xdr:from>
    <xdr:to>
      <xdr:col>15</xdr:col>
      <xdr:colOff>0</xdr:colOff>
      <xdr:row>20</xdr:row>
      <xdr:rowOff>156210</xdr:rowOff>
    </xdr:to>
    <xdr:graphicFrame macro="">
      <xdr:nvGraphicFramePr>
        <xdr:cNvPr id="2" name="Chart 1">
          <a:extLst>
            <a:ext uri="{FF2B5EF4-FFF2-40B4-BE49-F238E27FC236}">
              <a16:creationId xmlns:a16="http://schemas.microsoft.com/office/drawing/2014/main" id="{8AF6399E-7BAE-ADBD-F90A-EDE8A4D817F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140970</xdr:colOff>
      <xdr:row>19</xdr:row>
      <xdr:rowOff>95250</xdr:rowOff>
    </xdr:from>
    <xdr:to>
      <xdr:col>15</xdr:col>
      <xdr:colOff>0</xdr:colOff>
      <xdr:row>25</xdr:row>
      <xdr:rowOff>213360</xdr:rowOff>
    </xdr:to>
    <xdr:graphicFrame macro="">
      <xdr:nvGraphicFramePr>
        <xdr:cNvPr id="2" name="Chart 1">
          <a:extLst>
            <a:ext uri="{FF2B5EF4-FFF2-40B4-BE49-F238E27FC236}">
              <a16:creationId xmlns:a16="http://schemas.microsoft.com/office/drawing/2014/main" id="{75B4C78E-FD50-06A9-2F44-FB61C2160B0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C6EB59E-7F3F-449F-9B90-C6A8799B555F}" name="Table1" displayName="Table1" ref="B6:O11" totalsRowShown="0" headerRowDxfId="78" headerRowBorderDxfId="77">
  <autoFilter ref="B6:O11" xr:uid="{7C6EB59E-7F3F-449F-9B90-C6A8799B555F}"/>
  <tableColumns count="14">
    <tableColumn id="1" xr3:uid="{BDAEAD28-F02D-4A0F-A5DC-B397E8B7B13F}" name="Monat" dataDxfId="76"/>
    <tableColumn id="2" xr3:uid="{EDDDDCC5-E3C2-44D2-B4DA-5E22A9CE0856}" name="Januar" dataDxfId="66"/>
    <tableColumn id="3" xr3:uid="{07C72E4C-FB7E-4D0F-B719-869F648F7068}" name="Februar" dataDxfId="65"/>
    <tableColumn id="4" xr3:uid="{4FD5EC04-268A-4E97-BCEA-61AA3E3BF0DB}" name="März" dataDxfId="64"/>
    <tableColumn id="5" xr3:uid="{E0F99418-4444-45D5-8AFF-AEE5C625461C}" name="April" dataDxfId="63"/>
    <tableColumn id="6" xr3:uid="{C5C82CB0-4AAC-4B7F-B8E9-237C329708D4}" name="Mai" dataDxfId="62"/>
    <tableColumn id="7" xr3:uid="{1C8B37F8-06D4-4A0A-B5E2-09910B40BFD1}" name="Juni" dataDxfId="61"/>
    <tableColumn id="8" xr3:uid="{8B1965C7-F33D-4168-BF69-8DA94DAF3FCE}" name="Juli" dataDxfId="60"/>
    <tableColumn id="9" xr3:uid="{6F06B38E-1AA7-4732-8B40-A04393655342}" name="August" dataDxfId="59"/>
    <tableColumn id="10" xr3:uid="{EDD45235-3F75-481B-B6D9-9D326967C947}" name="September" dataDxfId="58"/>
    <tableColumn id="11" xr3:uid="{5E418FF7-ECD1-4BC0-8DC9-524901106EE1}" name="Oktober" dataDxfId="57"/>
    <tableColumn id="12" xr3:uid="{461F70CD-3845-4140-9A3A-6B6C9DD936D1}" name="November" dataDxfId="56"/>
    <tableColumn id="13" xr3:uid="{1032B353-2088-4105-9059-717B7351B90A}" name="Dezember" dataDxfId="55"/>
    <tableColumn id="14" xr3:uid="{BA597526-D98C-4189-BE92-F431D6978ED1}" name="YTD" dataDxfId="54"/>
  </tableColumns>
  <tableStyleInfo name="TableStyleMedium25"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Income" displayName="Income" ref="B5:O12" totalsRowCount="1" headerRowDxfId="75" dataDxfId="73" totalsRowDxfId="72" headerRowBorderDxfId="74">
  <autoFilter ref="B5:O11" xr:uid="{00000000-0009-0000-0100-000002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autoFilter>
  <tableColumns count="14">
    <tableColumn id="1" xr3:uid="{00000000-0010-0000-0000-000001000000}" name="Einkommen" totalsRowLabel="Nettoumsatz" dataDxfId="71" totalsRowDxfId="53"/>
    <tableColumn id="2" xr3:uid="{00000000-0010-0000-0000-000002000000}" name="Januar" totalsRowFunction="custom" dataDxfId="39" totalsRowDxfId="52" totalsRowCellStyle="Moneda [0]">
      <totalsRowFormula>IF(SUM(C6:C11)=0,"",SUM(C6:C11))</totalsRowFormula>
    </tableColumn>
    <tableColumn id="3" xr3:uid="{00000000-0010-0000-0000-000003000000}" name="Februar" totalsRowFunction="custom" dataDxfId="38" totalsRowDxfId="51" totalsRowCellStyle="Moneda [0]">
      <totalsRowFormula>IF(SUM(D6:D11)=0,"",SUM(D6:D11))</totalsRowFormula>
    </tableColumn>
    <tableColumn id="4" xr3:uid="{00000000-0010-0000-0000-000004000000}" name="März" totalsRowFunction="custom" dataDxfId="37" totalsRowDxfId="50" totalsRowCellStyle="Moneda [0]">
      <totalsRowFormula>IF(SUM(E6:E11)=0,"",SUM(E6:E11))</totalsRowFormula>
    </tableColumn>
    <tableColumn id="5" xr3:uid="{00000000-0010-0000-0000-000005000000}" name="April" totalsRowFunction="custom" dataDxfId="36" totalsRowDxfId="49" totalsRowCellStyle="Moneda [0]">
      <totalsRowFormula>IF(SUM(F6:F11)=0,"",SUM(F6:F11))</totalsRowFormula>
    </tableColumn>
    <tableColumn id="6" xr3:uid="{00000000-0010-0000-0000-000006000000}" name="Mai" totalsRowFunction="custom" dataDxfId="35" totalsRowDxfId="48" totalsRowCellStyle="Moneda [0]">
      <totalsRowFormula>IF(SUM(G6:G11)=0,"",SUM(G6:G11))</totalsRowFormula>
    </tableColumn>
    <tableColumn id="7" xr3:uid="{00000000-0010-0000-0000-000007000000}" name="Juni" totalsRowFunction="custom" dataDxfId="34" totalsRowDxfId="47" totalsRowCellStyle="Moneda [0]">
      <totalsRowFormula>IF(SUM(H6:H11)=0,"",SUM(H6:H11))</totalsRowFormula>
    </tableColumn>
    <tableColumn id="8" xr3:uid="{00000000-0010-0000-0000-000008000000}" name="Juli" totalsRowFunction="custom" dataDxfId="33" totalsRowDxfId="46" totalsRowCellStyle="Moneda [0]">
      <totalsRowFormula>IF(SUM(I6:I11)=0,"",SUM(I6:I11))</totalsRowFormula>
    </tableColumn>
    <tableColumn id="9" xr3:uid="{00000000-0010-0000-0000-000009000000}" name="August" totalsRowFunction="custom" dataDxfId="32" totalsRowDxfId="45" totalsRowCellStyle="Moneda [0]">
      <totalsRowFormula>IF(SUM(J6:J11)=0,"",SUM(J6:J11))</totalsRowFormula>
    </tableColumn>
    <tableColumn id="10" xr3:uid="{00000000-0010-0000-0000-00000A000000}" name="September" totalsRowFunction="custom" dataDxfId="31" totalsRowDxfId="44" totalsRowCellStyle="Moneda [0]">
      <totalsRowFormula>IF(SUM(K6:K11)=0,"",SUM(K6:K11))</totalsRowFormula>
    </tableColumn>
    <tableColumn id="11" xr3:uid="{00000000-0010-0000-0000-00000B000000}" name="Oktober" totalsRowFunction="custom" dataDxfId="30" totalsRowDxfId="43" totalsRowCellStyle="Moneda [0]">
      <totalsRowFormula>IF(SUM(L6:L11)=0,"",SUM(L6:L11))</totalsRowFormula>
    </tableColumn>
    <tableColumn id="12" xr3:uid="{00000000-0010-0000-0000-00000C000000}" name="November" totalsRowFunction="custom" dataDxfId="29" totalsRowDxfId="42" totalsRowCellStyle="Moneda [0]">
      <totalsRowFormula>IF(SUM(M6:M11)=0,"",SUM(M6:M11))</totalsRowFormula>
    </tableColumn>
    <tableColumn id="13" xr3:uid="{00000000-0010-0000-0000-00000D000000}" name="Dezember" totalsRowFunction="custom" dataDxfId="28" totalsRowDxfId="41" totalsRowCellStyle="Moneda [0]">
      <totalsRowFormula>IF(SUM(N6:N11)=0,"",SUM(N6:N11))</totalsRowFormula>
    </tableColumn>
    <tableColumn id="14" xr3:uid="{00000000-0010-0000-0000-00000E000000}" name="YTD" totalsRowFunction="custom" dataDxfId="27" totalsRowDxfId="40" totalsRowCellStyle="Moneda [0]">
      <calculatedColumnFormula>SUM(C6:N6)</calculatedColumnFormula>
      <totalsRowFormula>IF(SUM(O6:O11)=0,"",SUM(O6:O11))</totalsRowFormula>
    </tableColumn>
  </tableColumns>
  <tableStyleInfo name="Profit and Loss" showFirstColumn="0" showLastColumn="0" showRowStripes="1" showColumnStripes="0"/>
  <extLst>
    <ext xmlns:x14="http://schemas.microsoft.com/office/spreadsheetml/2009/9/main" uri="{504A1905-F514-4f6f-8877-14C23A59335A}">
      <x14:table altTextSummary="Enter income for each month in this table. Year to Date amount is automatically calculated"/>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Expenses" displayName="Expenses" ref="B5:O19" totalsRowCount="1" headerRowDxfId="70" dataDxfId="69" totalsRowDxfId="68">
  <autoFilter ref="B5:O18" xr:uid="{00000000-0009-0000-0100-000003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autoFilter>
  <tableColumns count="14">
    <tableColumn id="1" xr3:uid="{00000000-0010-0000-0100-000001000000}" name="Betriebskosten" totalsRowLabel="Gesamtbetriebskosten" dataDxfId="67" totalsRowDxfId="26"/>
    <tableColumn id="2" xr3:uid="{00000000-0010-0000-0100-000002000000}" name="Januar" totalsRowFunction="custom" dataDxfId="12" totalsRowDxfId="25">
      <totalsRowFormula>IF(SUM(C6:C18)=0,"",SUM(C6:C18))</totalsRowFormula>
    </tableColumn>
    <tableColumn id="3" xr3:uid="{00000000-0010-0000-0100-000003000000}" name="Februar" totalsRowFunction="custom" dataDxfId="11" totalsRowDxfId="24">
      <totalsRowFormula>IF(SUM(D6:D18)=0,"",SUM(D6:D18))</totalsRowFormula>
    </tableColumn>
    <tableColumn id="4" xr3:uid="{00000000-0010-0000-0100-000004000000}" name="März" totalsRowFunction="custom" dataDxfId="10" totalsRowDxfId="23">
      <totalsRowFormula>IF(SUM(E6:E18)=0,"",SUM(E6:E18))</totalsRowFormula>
    </tableColumn>
    <tableColumn id="5" xr3:uid="{00000000-0010-0000-0100-000005000000}" name="April" totalsRowFunction="custom" dataDxfId="9" totalsRowDxfId="22">
      <totalsRowFormula>IF(SUM(F6:F18)=0,"",SUM(F6:F18))</totalsRowFormula>
    </tableColumn>
    <tableColumn id="6" xr3:uid="{00000000-0010-0000-0100-000006000000}" name="Mai" totalsRowFunction="custom" dataDxfId="8" totalsRowDxfId="21">
      <totalsRowFormula>IF(SUM(G6:G18)=0,"",SUM(G6:G18))</totalsRowFormula>
    </tableColumn>
    <tableColumn id="7" xr3:uid="{00000000-0010-0000-0100-000007000000}" name="Juni" totalsRowFunction="custom" dataDxfId="7" totalsRowDxfId="20">
      <totalsRowFormula>IF(SUM(H6:H18)=0,"",SUM(H6:H18))</totalsRowFormula>
    </tableColumn>
    <tableColumn id="8" xr3:uid="{00000000-0010-0000-0100-000008000000}" name="Juli" totalsRowFunction="custom" dataDxfId="6" totalsRowDxfId="19">
      <totalsRowFormula>IF(SUM(I6:I18)=0,"",SUM(I6:I18))</totalsRowFormula>
    </tableColumn>
    <tableColumn id="9" xr3:uid="{00000000-0010-0000-0100-000009000000}" name="August" totalsRowFunction="custom" dataDxfId="5" totalsRowDxfId="18">
      <totalsRowFormula>IF(SUM(J6:J18)=0,"",SUM(J6:J18))</totalsRowFormula>
    </tableColumn>
    <tableColumn id="10" xr3:uid="{00000000-0010-0000-0100-00000A000000}" name="September" totalsRowFunction="custom" dataDxfId="4" totalsRowDxfId="17">
      <totalsRowFormula>IF(SUM(K6:K18)=0,"",SUM(K6:K18))</totalsRowFormula>
    </tableColumn>
    <tableColumn id="11" xr3:uid="{00000000-0010-0000-0100-00000B000000}" name="Oktober" totalsRowFunction="custom" dataDxfId="3" totalsRowDxfId="16">
      <totalsRowFormula>IF(SUM(L6:L18)=0,"",SUM(L6:L18))</totalsRowFormula>
    </tableColumn>
    <tableColumn id="12" xr3:uid="{00000000-0010-0000-0100-00000C000000}" name="November" totalsRowFunction="custom" dataDxfId="2" totalsRowDxfId="15">
      <totalsRowFormula>IF(SUM(M6:M18)=0,"",SUM(M6:M18))</totalsRowFormula>
    </tableColumn>
    <tableColumn id="13" xr3:uid="{00000000-0010-0000-0100-00000D000000}" name="Dezember" totalsRowFunction="custom" dataDxfId="1" totalsRowDxfId="14">
      <totalsRowFormula>IF(SUM(N6:N18)=0,"",SUM(N6:N18))</totalsRowFormula>
    </tableColumn>
    <tableColumn id="14" xr3:uid="{00000000-0010-0000-0100-00000E000000}" name="YTD" totalsRowFunction="sum" dataDxfId="0" totalsRowDxfId="13" totalsRowCellStyle="Moneda [0]">
      <calculatedColumnFormula>SUM(C6:N6)</calculatedColumnFormula>
    </tableColumn>
  </tableColumns>
  <tableStyleInfo name="TableStyleLight18" showFirstColumn="0" showLastColumn="0" showRowStripes="1" showColumnStripes="0"/>
  <extLst>
    <ext xmlns:x14="http://schemas.microsoft.com/office/spreadsheetml/2009/9/main" uri="{504A1905-F514-4f6f-8877-14C23A59335A}">
      <x14:table altTextSummary="Enter Operation Expenses for each month in this table. Year to Date amount is automatically calculated"/>
    </ext>
  </extLst>
</table>
</file>

<file path=xl/theme/theme1.xml><?xml version="1.0" encoding="utf-8"?>
<a:theme xmlns:a="http://schemas.openxmlformats.org/drawingml/2006/main" name="Office Theme">
  <a:themeElements>
    <a:clrScheme name="Profit and Loss">
      <a:dk1>
        <a:sysClr val="windowText" lastClr="000000"/>
      </a:dk1>
      <a:lt1>
        <a:sysClr val="window" lastClr="FFFFFF"/>
      </a:lt1>
      <a:dk2>
        <a:srgbClr val="414141"/>
      </a:dk2>
      <a:lt2>
        <a:srgbClr val="F0F0F0"/>
      </a:lt2>
      <a:accent1>
        <a:srgbClr val="74CADA"/>
      </a:accent1>
      <a:accent2>
        <a:srgbClr val="92CC46"/>
      </a:accent2>
      <a:accent3>
        <a:srgbClr val="F1603D"/>
      </a:accent3>
      <a:accent4>
        <a:srgbClr val="8F919E"/>
      </a:accent4>
      <a:accent5>
        <a:srgbClr val="8D77FB"/>
      </a:accent5>
      <a:accent6>
        <a:srgbClr val="5B7799"/>
      </a:accent6>
      <a:hlink>
        <a:srgbClr val="0563C1"/>
      </a:hlink>
      <a:folHlink>
        <a:srgbClr val="954F72"/>
      </a:folHlink>
    </a:clrScheme>
    <a:fontScheme name="Profit and Loss">
      <a:majorFont>
        <a:latin typeface="Cambria"/>
        <a:ea typeface=""/>
        <a:cs typeface=""/>
      </a:majorFont>
      <a:minorFont>
        <a:latin typeface="Segoe UI"/>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pageSetUpPr fitToPage="1"/>
  </sheetPr>
  <dimension ref="A1:O11"/>
  <sheetViews>
    <sheetView showGridLines="0" zoomScale="90" zoomScaleNormal="90" workbookViewId="0">
      <selection activeCell="O22" sqref="O22"/>
    </sheetView>
  </sheetViews>
  <sheetFormatPr baseColWidth="10" defaultColWidth="8.796875" defaultRowHeight="30" customHeight="1" x14ac:dyDescent="0.4"/>
  <cols>
    <col min="1" max="1" width="1.8984375" style="1" customWidth="1"/>
    <col min="2" max="2" width="34.8984375" style="2" customWidth="1"/>
    <col min="3" max="14" width="12" style="2" customWidth="1"/>
    <col min="15" max="15" width="20.19921875" style="2" customWidth="1"/>
    <col min="16" max="16" width="2.59765625" style="2" customWidth="1"/>
    <col min="17" max="16384" width="8.796875" style="2"/>
  </cols>
  <sheetData>
    <row r="1" spans="1:15" ht="9.6" customHeight="1" x14ac:dyDescent="0.4"/>
    <row r="2" spans="1:15" ht="30" customHeight="1" x14ac:dyDescent="0.4">
      <c r="A2" s="13"/>
      <c r="B2" s="21" t="s">
        <v>1</v>
      </c>
      <c r="C2" s="21"/>
      <c r="D2" s="21"/>
      <c r="E2" s="21"/>
      <c r="F2" s="21"/>
      <c r="G2" s="21"/>
      <c r="H2" s="21"/>
      <c r="I2" s="21"/>
      <c r="J2" s="21"/>
      <c r="K2" s="21"/>
      <c r="L2" s="21"/>
      <c r="M2" s="21"/>
      <c r="N2" s="21"/>
      <c r="O2" s="21"/>
    </row>
    <row r="3" spans="1:15" ht="43.8" customHeight="1" x14ac:dyDescent="0.4">
      <c r="A3" s="13"/>
      <c r="B3" s="22" t="s">
        <v>2</v>
      </c>
      <c r="C3" s="22"/>
      <c r="D3" s="22"/>
      <c r="E3" s="22"/>
      <c r="F3" s="22"/>
      <c r="G3" s="22"/>
      <c r="H3" s="22"/>
      <c r="I3" s="22"/>
      <c r="J3" s="22"/>
      <c r="K3" s="22"/>
      <c r="L3" s="22"/>
      <c r="M3" s="22"/>
      <c r="N3" s="22"/>
      <c r="O3" s="22"/>
    </row>
    <row r="4" spans="1:15" ht="43.8" customHeight="1" x14ac:dyDescent="0.4">
      <c r="A4" s="13"/>
      <c r="B4" s="12"/>
      <c r="C4" s="12"/>
      <c r="D4" s="12"/>
      <c r="E4" s="12"/>
      <c r="F4" s="12"/>
      <c r="G4" s="20" t="s">
        <v>3</v>
      </c>
      <c r="H4" s="20"/>
      <c r="I4" s="20"/>
      <c r="J4" s="12"/>
      <c r="K4" s="12"/>
      <c r="L4" s="12"/>
      <c r="M4" s="12"/>
      <c r="N4" s="12"/>
      <c r="O4" s="12"/>
    </row>
    <row r="5" spans="1:15" ht="11.4" customHeight="1" x14ac:dyDescent="0.4">
      <c r="A5" s="13"/>
      <c r="B5" s="5"/>
      <c r="C5" s="6"/>
      <c r="D5" s="6"/>
      <c r="E5" s="6"/>
      <c r="F5" s="6"/>
      <c r="G5" s="6"/>
      <c r="H5" s="6"/>
      <c r="I5" s="6"/>
      <c r="J5" s="6"/>
      <c r="K5" s="6"/>
      <c r="L5" s="4"/>
      <c r="M5" s="4"/>
      <c r="N5" s="4"/>
      <c r="O5" s="4"/>
    </row>
    <row r="6" spans="1:15" s="3" customFormat="1" ht="39.9" customHeight="1" thickBot="1" x14ac:dyDescent="0.45">
      <c r="A6" s="14"/>
      <c r="B6" s="8" t="s">
        <v>4</v>
      </c>
      <c r="C6" s="9" t="s">
        <v>10</v>
      </c>
      <c r="D6" s="9" t="s">
        <v>11</v>
      </c>
      <c r="E6" s="9" t="s">
        <v>12</v>
      </c>
      <c r="F6" s="9" t="s">
        <v>13</v>
      </c>
      <c r="G6" s="9" t="s">
        <v>14</v>
      </c>
      <c r="H6" s="9" t="s">
        <v>15</v>
      </c>
      <c r="I6" s="9" t="s">
        <v>16</v>
      </c>
      <c r="J6" s="9" t="s">
        <v>17</v>
      </c>
      <c r="K6" s="9" t="s">
        <v>18</v>
      </c>
      <c r="L6" s="9" t="s">
        <v>19</v>
      </c>
      <c r="M6" s="9" t="s">
        <v>20</v>
      </c>
      <c r="N6" s="9" t="s">
        <v>21</v>
      </c>
      <c r="O6" s="9" t="s">
        <v>0</v>
      </c>
    </row>
    <row r="7" spans="1:15" ht="30" customHeight="1" x14ac:dyDescent="0.4">
      <c r="A7" s="13"/>
      <c r="B7" s="10" t="s">
        <v>5</v>
      </c>
      <c r="C7" s="25">
        <f>IFERROR(Einkommen!C14-Expenses[[#Totals],[Januar]],"")</f>
        <v>14159</v>
      </c>
      <c r="D7" s="25">
        <f>IFERROR(Einkommen!D14-Expenses[[#Totals],[Februar]],"")</f>
        <v>24980.75</v>
      </c>
      <c r="E7" s="25">
        <f>IFERROR(Einkommen!E14-Expenses[[#Totals],[März]],"")</f>
        <v>15642.18</v>
      </c>
      <c r="F7" s="25">
        <f>IFERROR(Einkommen!F14-Expenses[[#Totals],[April]],"")</f>
        <v>-17559.510000000002</v>
      </c>
      <c r="G7" s="25">
        <f>IFERROR(Einkommen!G14-Expenses[[#Totals],[Mai]],"")</f>
        <v>17043.969999999998</v>
      </c>
      <c r="H7" s="25">
        <f>IFERROR(Einkommen!H14-Expenses[[#Totals],[Juni]],"")</f>
        <v>19215.589999999997</v>
      </c>
      <c r="I7" s="25">
        <f>IFERROR(Einkommen!I14-Expenses[[#Totals],[Juli]],"")</f>
        <v>19082.359999999997</v>
      </c>
      <c r="J7" s="25" t="str">
        <f>IFERROR(Einkommen!J14-Expenses[[#Totals],[August]],"")</f>
        <v/>
      </c>
      <c r="K7" s="25" t="str">
        <f>IFERROR(Einkommen!K14-Expenses[[#Totals],[September]],"")</f>
        <v/>
      </c>
      <c r="L7" s="25" t="str">
        <f>IFERROR(Einkommen!L14-Expenses[[#Totals],[Oktober]],"")</f>
        <v/>
      </c>
      <c r="M7" s="25" t="str">
        <f>IFERROR(Einkommen!M14-Expenses[[#Totals],[November]],"")</f>
        <v/>
      </c>
      <c r="N7" s="25" t="str">
        <f>IFERROR(Einkommen!N14-Expenses[[#Totals],[Dezember]],"")</f>
        <v/>
      </c>
      <c r="O7" s="25">
        <f>IFERROR(Einkommen!O14-Expenses[[#Totals],[YTD]],"")</f>
        <v>134210.34000000003</v>
      </c>
    </row>
    <row r="8" spans="1:15" ht="30" customHeight="1" x14ac:dyDescent="0.4">
      <c r="A8" s="13"/>
      <c r="B8" s="23" t="s">
        <v>6</v>
      </c>
      <c r="C8" s="26">
        <v>-100</v>
      </c>
      <c r="D8" s="26">
        <v>-105</v>
      </c>
      <c r="E8" s="26">
        <v>-110.25</v>
      </c>
      <c r="F8" s="26">
        <v>-115.76</v>
      </c>
      <c r="G8" s="26">
        <v>-121.55</v>
      </c>
      <c r="H8" s="26">
        <v>-127.63</v>
      </c>
      <c r="I8" s="26">
        <v>-134.01</v>
      </c>
      <c r="J8" s="26"/>
      <c r="K8" s="26"/>
      <c r="L8" s="26"/>
      <c r="M8" s="26"/>
      <c r="N8" s="26"/>
      <c r="O8" s="27">
        <f t="shared" ref="O8:O10" si="0">SUM(C8:N8)</f>
        <v>-814.19999999999993</v>
      </c>
    </row>
    <row r="9" spans="1:15" ht="30" customHeight="1" x14ac:dyDescent="0.4">
      <c r="A9" s="13"/>
      <c r="B9" s="10" t="s">
        <v>7</v>
      </c>
      <c r="C9" s="28">
        <f>IFERROR(C7+C8,"")</f>
        <v>14059</v>
      </c>
      <c r="D9" s="28">
        <f t="shared" ref="D9:N9" si="1">IFERROR(D7+D8,"")</f>
        <v>24875.75</v>
      </c>
      <c r="E9" s="28">
        <f t="shared" si="1"/>
        <v>15531.93</v>
      </c>
      <c r="F9" s="28">
        <f t="shared" si="1"/>
        <v>-17675.27</v>
      </c>
      <c r="G9" s="28">
        <f t="shared" si="1"/>
        <v>16922.419999999998</v>
      </c>
      <c r="H9" s="28">
        <f t="shared" si="1"/>
        <v>19087.959999999995</v>
      </c>
      <c r="I9" s="28">
        <f t="shared" si="1"/>
        <v>18948.349999999999</v>
      </c>
      <c r="J9" s="28" t="str">
        <f t="shared" si="1"/>
        <v/>
      </c>
      <c r="K9" s="28" t="str">
        <f t="shared" si="1"/>
        <v/>
      </c>
      <c r="L9" s="28" t="str">
        <f t="shared" si="1"/>
        <v/>
      </c>
      <c r="M9" s="28" t="str">
        <f t="shared" si="1"/>
        <v/>
      </c>
      <c r="N9" s="28" t="str">
        <f t="shared" si="1"/>
        <v/>
      </c>
      <c r="O9" s="29">
        <f t="shared" si="0"/>
        <v>91750.139999999985</v>
      </c>
    </row>
    <row r="10" spans="1:15" ht="30" customHeight="1" x14ac:dyDescent="0.4">
      <c r="A10" s="13"/>
      <c r="B10" s="23" t="s">
        <v>8</v>
      </c>
      <c r="C10" s="26">
        <v>2400</v>
      </c>
      <c r="D10" s="26">
        <v>2500</v>
      </c>
      <c r="E10" s="26">
        <v>2600</v>
      </c>
      <c r="F10" s="26">
        <v>2700</v>
      </c>
      <c r="G10" s="26">
        <v>2900</v>
      </c>
      <c r="H10" s="26">
        <v>3000</v>
      </c>
      <c r="I10" s="26">
        <v>3200</v>
      </c>
      <c r="J10" s="26"/>
      <c r="K10" s="26"/>
      <c r="L10" s="26"/>
      <c r="M10" s="26"/>
      <c r="N10" s="26"/>
      <c r="O10" s="27">
        <f t="shared" si="0"/>
        <v>19300</v>
      </c>
    </row>
    <row r="11" spans="1:15" ht="30" customHeight="1" x14ac:dyDescent="0.4">
      <c r="A11" s="13"/>
      <c r="B11" s="10" t="s">
        <v>9</v>
      </c>
      <c r="C11" s="30">
        <f>IFERROR(C9-C10,"")</f>
        <v>11659</v>
      </c>
      <c r="D11" s="30">
        <f t="shared" ref="D11:O11" si="2">IFERROR(D9-D10,"")</f>
        <v>22375.75</v>
      </c>
      <c r="E11" s="30">
        <f t="shared" si="2"/>
        <v>12931.93</v>
      </c>
      <c r="F11" s="30">
        <f t="shared" si="2"/>
        <v>-20375.27</v>
      </c>
      <c r="G11" s="30">
        <f t="shared" si="2"/>
        <v>14022.419999999998</v>
      </c>
      <c r="H11" s="30">
        <f t="shared" si="2"/>
        <v>16087.959999999995</v>
      </c>
      <c r="I11" s="30">
        <f t="shared" si="2"/>
        <v>15748.349999999999</v>
      </c>
      <c r="J11" s="30" t="str">
        <f t="shared" si="2"/>
        <v/>
      </c>
      <c r="K11" s="30" t="str">
        <f t="shared" si="2"/>
        <v/>
      </c>
      <c r="L11" s="30" t="str">
        <f t="shared" si="2"/>
        <v/>
      </c>
      <c r="M11" s="30" t="str">
        <f t="shared" si="2"/>
        <v/>
      </c>
      <c r="N11" s="30" t="str">
        <f t="shared" si="2"/>
        <v/>
      </c>
      <c r="O11" s="31">
        <f t="shared" si="2"/>
        <v>72450.139999999985</v>
      </c>
    </row>
  </sheetData>
  <dataConsolidate/>
  <mergeCells count="3">
    <mergeCell ref="G4:I4"/>
    <mergeCell ref="B2:O2"/>
    <mergeCell ref="B3:O3"/>
  </mergeCells>
  <dataValidations xWindow="289" yWindow="599" count="1">
    <dataValidation allowBlank="1" showInputMessage="1" showErrorMessage="1" prompt="Create a Profit and Loss Statement in this worksheet. Enter Year in cell B1 and Company Name in cell C2. Net Income is automatically calculated in cell L2. Chart is in cell B3" sqref="A2" xr:uid="{00000000-0002-0000-0000-000000000000}"/>
  </dataValidations>
  <printOptions horizontalCentered="1"/>
  <pageMargins left="0.25" right="0.25" top="0.75" bottom="0.75" header="0.3" footer="0.3"/>
  <pageSetup paperSize="9" scale="76" fitToHeight="0" orientation="landscape" r:id="rId1"/>
  <headerFooter differentFirst="1">
    <oddFooter>&amp;C&amp;K03+000Page &amp;P of &amp;N</oddFooter>
  </headerFooter>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pageSetUpPr fitToPage="1"/>
  </sheetPr>
  <dimension ref="A1:O14"/>
  <sheetViews>
    <sheetView showGridLines="0" zoomScale="90" zoomScaleNormal="90" workbookViewId="0">
      <selection activeCell="O21" sqref="O21"/>
    </sheetView>
  </sheetViews>
  <sheetFormatPr baseColWidth="10" defaultColWidth="8.796875" defaultRowHeight="30" customHeight="1" x14ac:dyDescent="0.4"/>
  <cols>
    <col min="1" max="1" width="1.8984375" style="1" customWidth="1"/>
    <col min="2" max="2" width="34.19921875" style="2" bestFit="1" customWidth="1"/>
    <col min="3" max="14" width="12" style="2" customWidth="1"/>
    <col min="15" max="15" width="20.19921875" style="2" customWidth="1"/>
    <col min="16" max="16" width="2.59765625" style="2" customWidth="1"/>
    <col min="17" max="16384" width="8.796875" style="2"/>
  </cols>
  <sheetData>
    <row r="1" spans="1:15" ht="30" customHeight="1" x14ac:dyDescent="0.4">
      <c r="A1" s="13"/>
      <c r="B1" s="21" t="s">
        <v>1</v>
      </c>
      <c r="C1" s="21"/>
      <c r="D1" s="21"/>
      <c r="E1" s="21"/>
      <c r="F1" s="21"/>
      <c r="G1" s="21"/>
      <c r="H1" s="21"/>
      <c r="I1" s="21"/>
      <c r="J1" s="21"/>
      <c r="K1" s="21"/>
      <c r="L1" s="21"/>
      <c r="M1" s="21"/>
      <c r="N1" s="21"/>
      <c r="O1" s="21"/>
    </row>
    <row r="2" spans="1:15" ht="43.8" customHeight="1" x14ac:dyDescent="0.4">
      <c r="A2" s="13"/>
      <c r="B2" s="22" t="s">
        <v>2</v>
      </c>
      <c r="C2" s="22"/>
      <c r="D2" s="22"/>
      <c r="E2" s="22"/>
      <c r="F2" s="22"/>
      <c r="G2" s="22"/>
      <c r="H2" s="22"/>
      <c r="I2" s="22"/>
      <c r="J2" s="22"/>
      <c r="K2" s="22"/>
      <c r="L2" s="22"/>
      <c r="M2" s="22"/>
      <c r="N2" s="22"/>
      <c r="O2" s="22"/>
    </row>
    <row r="3" spans="1:15" ht="43.8" customHeight="1" x14ac:dyDescent="0.4">
      <c r="A3" s="13"/>
      <c r="B3" s="12"/>
      <c r="C3" s="12"/>
      <c r="D3" s="12"/>
      <c r="E3" s="12"/>
      <c r="F3" s="12"/>
      <c r="G3" s="20" t="s">
        <v>3</v>
      </c>
      <c r="H3" s="20"/>
      <c r="I3" s="20"/>
      <c r="J3" s="12"/>
      <c r="K3" s="12"/>
      <c r="L3" s="12"/>
      <c r="M3" s="12"/>
      <c r="N3" s="12"/>
      <c r="O3" s="12"/>
    </row>
    <row r="4" spans="1:15" ht="9.6" customHeight="1" thickBot="1" x14ac:dyDescent="0.5">
      <c r="A4" s="15"/>
      <c r="B4" s="11"/>
      <c r="C4" s="7"/>
      <c r="D4" s="7"/>
      <c r="E4" s="7"/>
      <c r="F4" s="7"/>
      <c r="G4" s="7"/>
      <c r="H4" s="7"/>
      <c r="I4" s="7"/>
      <c r="J4" s="7"/>
      <c r="K4" s="7"/>
    </row>
    <row r="5" spans="1:15" s="3" customFormat="1" ht="39.9" customHeight="1" thickBot="1" x14ac:dyDescent="0.45">
      <c r="A5" s="14"/>
      <c r="B5" s="16" t="s">
        <v>22</v>
      </c>
      <c r="C5" s="17" t="s">
        <v>10</v>
      </c>
      <c r="D5" s="17" t="s">
        <v>11</v>
      </c>
      <c r="E5" s="17" t="s">
        <v>12</v>
      </c>
      <c r="F5" s="17" t="s">
        <v>13</v>
      </c>
      <c r="G5" s="17" t="s">
        <v>14</v>
      </c>
      <c r="H5" s="17" t="s">
        <v>15</v>
      </c>
      <c r="I5" s="17" t="s">
        <v>16</v>
      </c>
      <c r="J5" s="17" t="s">
        <v>17</v>
      </c>
      <c r="K5" s="17" t="s">
        <v>18</v>
      </c>
      <c r="L5" s="17" t="s">
        <v>19</v>
      </c>
      <c r="M5" s="17" t="s">
        <v>20</v>
      </c>
      <c r="N5" s="17" t="s">
        <v>21</v>
      </c>
      <c r="O5" s="17" t="s">
        <v>0</v>
      </c>
    </row>
    <row r="6" spans="1:15" ht="30" customHeight="1" thickBot="1" x14ac:dyDescent="0.45">
      <c r="A6" s="13"/>
      <c r="B6" s="32" t="s">
        <v>23</v>
      </c>
      <c r="C6" s="35">
        <v>50000</v>
      </c>
      <c r="D6" s="35">
        <v>63098</v>
      </c>
      <c r="E6" s="35">
        <v>55125</v>
      </c>
      <c r="F6" s="35">
        <v>23881</v>
      </c>
      <c r="G6" s="35">
        <v>60775.31</v>
      </c>
      <c r="H6" s="35">
        <v>63814.080000000002</v>
      </c>
      <c r="I6" s="35">
        <v>67004.78</v>
      </c>
      <c r="J6" s="35">
        <v>89000</v>
      </c>
      <c r="K6" s="35"/>
      <c r="L6" s="35"/>
      <c r="M6" s="35"/>
      <c r="N6" s="35"/>
      <c r="O6" s="36">
        <f>SUM(C6:N6)</f>
        <v>472698.17000000004</v>
      </c>
    </row>
    <row r="7" spans="1:15" ht="30" customHeight="1" thickBot="1" x14ac:dyDescent="0.45">
      <c r="A7" s="13"/>
      <c r="B7" s="32" t="s">
        <v>24</v>
      </c>
      <c r="C7" s="35">
        <v>0</v>
      </c>
      <c r="D7" s="35">
        <v>-500</v>
      </c>
      <c r="E7" s="35">
        <v>0</v>
      </c>
      <c r="F7" s="35">
        <v>0</v>
      </c>
      <c r="G7" s="35">
        <v>-234</v>
      </c>
      <c r="H7" s="35">
        <v>0</v>
      </c>
      <c r="I7" s="35">
        <v>0</v>
      </c>
      <c r="J7" s="35">
        <v>-300</v>
      </c>
      <c r="K7" s="35"/>
      <c r="L7" s="35"/>
      <c r="M7" s="35"/>
      <c r="N7" s="35"/>
      <c r="O7" s="36">
        <f t="shared" ref="O7:O13" si="0">SUM(C7:N7)</f>
        <v>-1034</v>
      </c>
    </row>
    <row r="8" spans="1:15" ht="30" customHeight="1" thickBot="1" x14ac:dyDescent="0.45">
      <c r="A8" s="13"/>
      <c r="B8" s="32" t="s">
        <v>25</v>
      </c>
      <c r="C8" s="35">
        <v>-5000</v>
      </c>
      <c r="D8" s="35">
        <v>-5250</v>
      </c>
      <c r="E8" s="35">
        <v>-5513</v>
      </c>
      <c r="F8" s="35">
        <v>-5788</v>
      </c>
      <c r="G8" s="35">
        <v>-6078</v>
      </c>
      <c r="H8" s="35">
        <v>-5324</v>
      </c>
      <c r="I8" s="35">
        <v>-6700</v>
      </c>
      <c r="J8" s="35">
        <v>-400</v>
      </c>
      <c r="K8" s="35"/>
      <c r="L8" s="35"/>
      <c r="M8" s="35"/>
      <c r="N8" s="35"/>
      <c r="O8" s="36">
        <f t="shared" si="0"/>
        <v>-40053</v>
      </c>
    </row>
    <row r="9" spans="1:15" ht="30" customHeight="1" thickBot="1" x14ac:dyDescent="0.45">
      <c r="A9" s="13"/>
      <c r="B9" s="32" t="s">
        <v>26</v>
      </c>
      <c r="C9" s="35">
        <v>0</v>
      </c>
      <c r="D9" s="35">
        <v>0</v>
      </c>
      <c r="E9" s="35">
        <v>0</v>
      </c>
      <c r="F9" s="35">
        <v>0</v>
      </c>
      <c r="G9" s="35">
        <v>0</v>
      </c>
      <c r="H9" s="35">
        <v>0</v>
      </c>
      <c r="I9" s="35">
        <v>0</v>
      </c>
      <c r="J9" s="35">
        <v>2000</v>
      </c>
      <c r="K9" s="35"/>
      <c r="L9" s="35"/>
      <c r="M9" s="35"/>
      <c r="N9" s="35"/>
      <c r="O9" s="36">
        <f t="shared" si="0"/>
        <v>2000</v>
      </c>
    </row>
    <row r="10" spans="1:15" ht="30" customHeight="1" thickBot="1" x14ac:dyDescent="0.45">
      <c r="A10" s="13"/>
      <c r="B10" s="32" t="s">
        <v>27</v>
      </c>
      <c r="C10" s="35">
        <v>0</v>
      </c>
      <c r="D10" s="35">
        <v>0</v>
      </c>
      <c r="E10" s="35">
        <v>0</v>
      </c>
      <c r="F10" s="35">
        <v>0</v>
      </c>
      <c r="G10" s="35">
        <v>0</v>
      </c>
      <c r="H10" s="35">
        <v>0</v>
      </c>
      <c r="I10" s="35">
        <v>0</v>
      </c>
      <c r="J10" s="35"/>
      <c r="K10" s="35"/>
      <c r="L10" s="35"/>
      <c r="M10" s="35"/>
      <c r="N10" s="35"/>
      <c r="O10" s="36">
        <f t="shared" si="0"/>
        <v>0</v>
      </c>
    </row>
    <row r="11" spans="1:15" ht="30" customHeight="1" thickBot="1" x14ac:dyDescent="0.45">
      <c r="A11" s="13"/>
      <c r="B11" s="32" t="s">
        <v>28</v>
      </c>
      <c r="C11" s="35">
        <v>0</v>
      </c>
      <c r="D11" s="35">
        <v>0</v>
      </c>
      <c r="E11" s="35">
        <v>0</v>
      </c>
      <c r="F11" s="35">
        <v>0</v>
      </c>
      <c r="G11" s="35">
        <v>0</v>
      </c>
      <c r="H11" s="35">
        <v>0</v>
      </c>
      <c r="I11" s="35">
        <v>0</v>
      </c>
      <c r="J11" s="35"/>
      <c r="K11" s="35"/>
      <c r="L11" s="35"/>
      <c r="M11" s="35"/>
      <c r="N11" s="35"/>
      <c r="O11" s="36">
        <f t="shared" si="0"/>
        <v>0</v>
      </c>
    </row>
    <row r="12" spans="1:15" ht="30" customHeight="1" thickBot="1" x14ac:dyDescent="0.45">
      <c r="A12" s="13"/>
      <c r="B12" s="33" t="s">
        <v>29</v>
      </c>
      <c r="C12" s="37">
        <f>IF(SUM(C6:C11)=0,"",SUM(C6:C11))</f>
        <v>45000</v>
      </c>
      <c r="D12" s="37">
        <f t="shared" ref="D12:O12" si="1">IF(SUM(D6:D11)=0,"",SUM(D6:D11))</f>
        <v>57348</v>
      </c>
      <c r="E12" s="37">
        <f t="shared" si="1"/>
        <v>49612</v>
      </c>
      <c r="F12" s="37">
        <f t="shared" si="1"/>
        <v>18093</v>
      </c>
      <c r="G12" s="37">
        <f t="shared" si="1"/>
        <v>54463.31</v>
      </c>
      <c r="H12" s="37">
        <f t="shared" si="1"/>
        <v>58490.080000000002</v>
      </c>
      <c r="I12" s="37">
        <f t="shared" si="1"/>
        <v>60304.78</v>
      </c>
      <c r="J12" s="37">
        <f t="shared" si="1"/>
        <v>90300</v>
      </c>
      <c r="K12" s="37" t="str">
        <f t="shared" si="1"/>
        <v/>
      </c>
      <c r="L12" s="37" t="str">
        <f t="shared" si="1"/>
        <v/>
      </c>
      <c r="M12" s="37" t="str">
        <f t="shared" si="1"/>
        <v/>
      </c>
      <c r="N12" s="37" t="str">
        <f t="shared" si="1"/>
        <v/>
      </c>
      <c r="O12" s="37">
        <f t="shared" si="1"/>
        <v>433611.17000000004</v>
      </c>
    </row>
    <row r="13" spans="1:15" ht="30" customHeight="1" thickBot="1" x14ac:dyDescent="0.45">
      <c r="A13" s="13"/>
      <c r="B13" s="34" t="s">
        <v>30</v>
      </c>
      <c r="C13" s="37">
        <v>20000</v>
      </c>
      <c r="D13" s="37">
        <v>21000</v>
      </c>
      <c r="E13" s="37">
        <v>22050</v>
      </c>
      <c r="F13" s="37">
        <v>23152.5</v>
      </c>
      <c r="G13" s="37">
        <v>24310.13</v>
      </c>
      <c r="H13" s="37">
        <v>25525.63</v>
      </c>
      <c r="I13" s="37">
        <v>26801.91</v>
      </c>
      <c r="J13" s="37">
        <v>48654</v>
      </c>
      <c r="K13" s="37"/>
      <c r="L13" s="37"/>
      <c r="M13" s="37"/>
      <c r="N13" s="37"/>
      <c r="O13" s="37">
        <f t="shared" si="0"/>
        <v>211494.17</v>
      </c>
    </row>
    <row r="14" spans="1:15" ht="30" customHeight="1" thickBot="1" x14ac:dyDescent="0.45">
      <c r="A14" s="13"/>
      <c r="B14" s="18" t="s">
        <v>31</v>
      </c>
      <c r="C14" s="38">
        <f>IFERROR(C12-C13,"")</f>
        <v>25000</v>
      </c>
      <c r="D14" s="38">
        <f t="shared" ref="D14:O14" si="2">IFERROR(D12-D13,"")</f>
        <v>36348</v>
      </c>
      <c r="E14" s="38">
        <f t="shared" si="2"/>
        <v>27562</v>
      </c>
      <c r="F14" s="38">
        <f t="shared" si="2"/>
        <v>-5059.5</v>
      </c>
      <c r="G14" s="38">
        <f t="shared" si="2"/>
        <v>30153.179999999997</v>
      </c>
      <c r="H14" s="38">
        <f t="shared" si="2"/>
        <v>32964.449999999997</v>
      </c>
      <c r="I14" s="38">
        <f t="shared" si="2"/>
        <v>33502.869999999995</v>
      </c>
      <c r="J14" s="38">
        <f t="shared" si="2"/>
        <v>41646</v>
      </c>
      <c r="K14" s="38" t="str">
        <f t="shared" si="2"/>
        <v/>
      </c>
      <c r="L14" s="38" t="str">
        <f t="shared" si="2"/>
        <v/>
      </c>
      <c r="M14" s="38" t="str">
        <f t="shared" si="2"/>
        <v/>
      </c>
      <c r="N14" s="38" t="str">
        <f t="shared" si="2"/>
        <v/>
      </c>
      <c r="O14" s="38">
        <f t="shared" si="2"/>
        <v>222117.00000000003</v>
      </c>
    </row>
  </sheetData>
  <dataConsolidate/>
  <mergeCells count="3">
    <mergeCell ref="B1:O1"/>
    <mergeCell ref="B2:O2"/>
    <mergeCell ref="G3:I3"/>
  </mergeCells>
  <dataValidations count="3">
    <dataValidation allowBlank="1" showInputMessage="1" showErrorMessage="1" prompt="Enter Income for this month in this column under this heading" sqref="L5:N5" xr:uid="{00000000-0002-0000-0100-000002000000}"/>
    <dataValidation allowBlank="1" showInputMessage="1" showErrorMessage="1" prompt="Enter Costs of Good Sold in cells to the right. Gross Profit is automatically calculated in row below" sqref="B13" xr:uid="{00000000-0002-0000-0100-000004000000}"/>
    <dataValidation allowBlank="1" showInputMessage="1" showErrorMessage="1" prompt="Year to Date amount is automatically calculated in this column under this heading. Gross profits are beneath the table under Cost of Goods Sold" sqref="O5" xr:uid="{00000000-0002-0000-0100-000005000000}"/>
  </dataValidations>
  <printOptions horizontalCentered="1"/>
  <pageMargins left="0.25" right="0.25" top="0.75" bottom="0.75" header="0.3" footer="0.3"/>
  <pageSetup paperSize="9" scale="77" fitToHeight="0" orientation="landscape" r:id="rId1"/>
  <headerFooter differentFirst="1">
    <oddFooter>&amp;C&amp;K03+000Page &amp;P of &amp;N</oddFooter>
  </headerFooter>
  <ignoredErrors>
    <ignoredError sqref="O13 O6:O11" emptyCellReference="1"/>
  </ignoredErrors>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pageSetUpPr fitToPage="1"/>
  </sheetPr>
  <dimension ref="A1:O19"/>
  <sheetViews>
    <sheetView showGridLines="0" tabSelected="1" zoomScale="90" zoomScaleNormal="90" workbookViewId="0">
      <selection activeCell="O26" sqref="O26"/>
    </sheetView>
  </sheetViews>
  <sheetFormatPr baseColWidth="10" defaultColWidth="8.796875" defaultRowHeight="30" customHeight="1" x14ac:dyDescent="0.4"/>
  <cols>
    <col min="1" max="1" width="1.8984375" style="2" customWidth="1"/>
    <col min="2" max="2" width="29.8984375" style="2" customWidth="1"/>
    <col min="3" max="14" width="12" style="2" customWidth="1"/>
    <col min="15" max="15" width="20.19921875" style="2" customWidth="1"/>
    <col min="16" max="16" width="2.59765625" style="2" customWidth="1"/>
    <col min="17" max="16384" width="8.796875" style="2"/>
  </cols>
  <sheetData>
    <row r="1" spans="1:15" ht="30" customHeight="1" x14ac:dyDescent="0.4">
      <c r="A1" s="13"/>
      <c r="B1" s="21" t="s">
        <v>1</v>
      </c>
      <c r="C1" s="21"/>
      <c r="D1" s="21"/>
      <c r="E1" s="21"/>
      <c r="F1" s="21"/>
      <c r="G1" s="21"/>
      <c r="H1" s="21"/>
      <c r="I1" s="21"/>
      <c r="J1" s="21"/>
      <c r="K1" s="21"/>
      <c r="L1" s="21"/>
      <c r="M1" s="21"/>
      <c r="N1" s="21"/>
      <c r="O1" s="21"/>
    </row>
    <row r="2" spans="1:15" ht="43.8" customHeight="1" x14ac:dyDescent="0.4">
      <c r="A2" s="13"/>
      <c r="B2" s="22" t="s">
        <v>2</v>
      </c>
      <c r="C2" s="22"/>
      <c r="D2" s="22"/>
      <c r="E2" s="22"/>
      <c r="F2" s="22"/>
      <c r="G2" s="22"/>
      <c r="H2" s="22"/>
      <c r="I2" s="22"/>
      <c r="J2" s="22"/>
      <c r="K2" s="22"/>
      <c r="L2" s="22"/>
      <c r="M2" s="22"/>
      <c r="N2" s="22"/>
      <c r="O2" s="22"/>
    </row>
    <row r="3" spans="1:15" ht="43.8" customHeight="1" x14ac:dyDescent="0.4">
      <c r="A3" s="13"/>
      <c r="B3" s="12"/>
      <c r="C3" s="12"/>
      <c r="D3" s="12"/>
      <c r="E3" s="12"/>
      <c r="F3" s="12"/>
      <c r="G3" s="20" t="s">
        <v>32</v>
      </c>
      <c r="H3" s="20"/>
      <c r="I3" s="20"/>
      <c r="J3" s="12"/>
      <c r="K3" s="12"/>
      <c r="L3" s="12"/>
      <c r="M3" s="12"/>
      <c r="N3" s="12"/>
      <c r="O3" s="12"/>
    </row>
    <row r="4" spans="1:15" ht="10.199999999999999" customHeight="1" x14ac:dyDescent="0.4">
      <c r="B4" s="5"/>
      <c r="C4" s="6"/>
      <c r="D4" s="6"/>
      <c r="E4" s="6"/>
      <c r="F4" s="6"/>
      <c r="G4" s="6"/>
      <c r="H4" s="6"/>
      <c r="I4" s="6"/>
      <c r="J4" s="6"/>
      <c r="K4" s="6"/>
    </row>
    <row r="5" spans="1:15" ht="30" customHeight="1" x14ac:dyDescent="0.4">
      <c r="A5" s="3"/>
      <c r="B5" s="39" t="s">
        <v>33</v>
      </c>
      <c r="C5" s="24" t="s">
        <v>10</v>
      </c>
      <c r="D5" s="24" t="s">
        <v>11</v>
      </c>
      <c r="E5" s="24" t="s">
        <v>12</v>
      </c>
      <c r="F5" s="24" t="s">
        <v>13</v>
      </c>
      <c r="G5" s="24" t="s">
        <v>14</v>
      </c>
      <c r="H5" s="24" t="s">
        <v>15</v>
      </c>
      <c r="I5" s="24" t="s">
        <v>16</v>
      </c>
      <c r="J5" s="24" t="s">
        <v>17</v>
      </c>
      <c r="K5" s="24" t="s">
        <v>18</v>
      </c>
      <c r="L5" s="24" t="s">
        <v>19</v>
      </c>
      <c r="M5" s="24" t="s">
        <v>20</v>
      </c>
      <c r="N5" s="24" t="s">
        <v>21</v>
      </c>
      <c r="O5" s="19" t="s">
        <v>0</v>
      </c>
    </row>
    <row r="6" spans="1:15" ht="30" customHeight="1" x14ac:dyDescent="0.4">
      <c r="B6" s="40" t="s">
        <v>34</v>
      </c>
      <c r="C6" s="41">
        <v>7500</v>
      </c>
      <c r="D6" s="41">
        <v>7875</v>
      </c>
      <c r="E6" s="41">
        <v>8268.75</v>
      </c>
      <c r="F6" s="41">
        <v>8682.19</v>
      </c>
      <c r="G6" s="41">
        <v>9116.2999999999993</v>
      </c>
      <c r="H6" s="41">
        <v>9572.11</v>
      </c>
      <c r="I6" s="41">
        <v>10050.719999999999</v>
      </c>
      <c r="J6" s="41"/>
      <c r="K6" s="41"/>
      <c r="L6" s="41"/>
      <c r="M6" s="41"/>
      <c r="N6" s="41"/>
      <c r="O6" s="42">
        <f t="shared" ref="O6:O18" si="0">SUM(C6:N6)</f>
        <v>61065.070000000007</v>
      </c>
    </row>
    <row r="7" spans="1:15" ht="30" customHeight="1" x14ac:dyDescent="0.4">
      <c r="B7" s="40" t="s">
        <v>35</v>
      </c>
      <c r="C7" s="41">
        <v>500</v>
      </c>
      <c r="D7" s="41">
        <v>525</v>
      </c>
      <c r="E7" s="41">
        <v>551.25</v>
      </c>
      <c r="F7" s="41">
        <v>578.80999999999995</v>
      </c>
      <c r="G7" s="41">
        <v>607.75</v>
      </c>
      <c r="H7" s="41">
        <v>638.14</v>
      </c>
      <c r="I7" s="41">
        <v>670.05</v>
      </c>
      <c r="J7" s="41"/>
      <c r="K7" s="41"/>
      <c r="L7" s="41"/>
      <c r="M7" s="41"/>
      <c r="N7" s="41"/>
      <c r="O7" s="42">
        <f t="shared" si="0"/>
        <v>4071</v>
      </c>
    </row>
    <row r="8" spans="1:15" ht="30" customHeight="1" x14ac:dyDescent="0.4">
      <c r="B8" s="40" t="s">
        <v>36</v>
      </c>
      <c r="C8" s="41">
        <v>1500</v>
      </c>
      <c r="D8" s="41">
        <v>1575</v>
      </c>
      <c r="E8" s="41">
        <v>1653.75</v>
      </c>
      <c r="F8" s="41">
        <v>1736.44</v>
      </c>
      <c r="G8" s="41">
        <v>1823.26</v>
      </c>
      <c r="H8" s="41">
        <v>1914.42</v>
      </c>
      <c r="I8" s="41">
        <v>2010.14</v>
      </c>
      <c r="J8" s="41"/>
      <c r="K8" s="41"/>
      <c r="L8" s="41"/>
      <c r="M8" s="41"/>
      <c r="N8" s="41"/>
      <c r="O8" s="42">
        <f>SUM(C8:N8)</f>
        <v>12213.01</v>
      </c>
    </row>
    <row r="9" spans="1:15" ht="30" customHeight="1" x14ac:dyDescent="0.4">
      <c r="B9" s="40" t="s">
        <v>37</v>
      </c>
      <c r="C9" s="41">
        <v>475</v>
      </c>
      <c r="D9" s="41">
        <v>498.75</v>
      </c>
      <c r="E9" s="41">
        <v>523.69000000000005</v>
      </c>
      <c r="F9" s="41">
        <v>549.87</v>
      </c>
      <c r="G9" s="41">
        <v>577.37</v>
      </c>
      <c r="H9" s="41">
        <v>606.23</v>
      </c>
      <c r="I9" s="41">
        <v>636.54999999999995</v>
      </c>
      <c r="J9" s="41"/>
      <c r="K9" s="41"/>
      <c r="L9" s="41"/>
      <c r="M9" s="41"/>
      <c r="N9" s="41"/>
      <c r="O9" s="42">
        <f t="shared" si="0"/>
        <v>3867.46</v>
      </c>
    </row>
    <row r="10" spans="1:15" ht="30" customHeight="1" x14ac:dyDescent="0.4">
      <c r="B10" s="40" t="s">
        <v>38</v>
      </c>
      <c r="C10" s="41">
        <v>123</v>
      </c>
      <c r="D10" s="41">
        <v>123</v>
      </c>
      <c r="E10" s="41">
        <v>123</v>
      </c>
      <c r="F10" s="41">
        <v>123</v>
      </c>
      <c r="G10" s="41">
        <v>123</v>
      </c>
      <c r="H10" s="41">
        <v>123</v>
      </c>
      <c r="I10" s="41">
        <v>123</v>
      </c>
      <c r="J10" s="41"/>
      <c r="K10" s="41"/>
      <c r="L10" s="41"/>
      <c r="M10" s="41"/>
      <c r="N10" s="41"/>
      <c r="O10" s="42">
        <f t="shared" si="0"/>
        <v>861</v>
      </c>
    </row>
    <row r="11" spans="1:15" ht="30" customHeight="1" x14ac:dyDescent="0.4">
      <c r="B11" s="40" t="s">
        <v>39</v>
      </c>
      <c r="C11" s="41">
        <v>68</v>
      </c>
      <c r="D11" s="41">
        <v>68</v>
      </c>
      <c r="E11" s="41">
        <v>68</v>
      </c>
      <c r="F11" s="41">
        <v>68</v>
      </c>
      <c r="G11" s="41">
        <v>68</v>
      </c>
      <c r="H11" s="41">
        <v>68</v>
      </c>
      <c r="I11" s="41">
        <v>68</v>
      </c>
      <c r="J11" s="41"/>
      <c r="K11" s="41"/>
      <c r="L11" s="41"/>
      <c r="M11" s="41"/>
      <c r="N11" s="41"/>
      <c r="O11" s="42">
        <f t="shared" si="0"/>
        <v>476</v>
      </c>
    </row>
    <row r="12" spans="1:15" ht="30" customHeight="1" x14ac:dyDescent="0.4">
      <c r="B12" s="40" t="s">
        <v>40</v>
      </c>
      <c r="C12" s="41">
        <v>125</v>
      </c>
      <c r="D12" s="41">
        <v>125</v>
      </c>
      <c r="E12" s="41">
        <v>125</v>
      </c>
      <c r="F12" s="41">
        <v>125</v>
      </c>
      <c r="G12" s="41">
        <v>125</v>
      </c>
      <c r="H12" s="41">
        <v>125</v>
      </c>
      <c r="I12" s="41">
        <v>125</v>
      </c>
      <c r="J12" s="41"/>
      <c r="K12" s="41"/>
      <c r="L12" s="41"/>
      <c r="M12" s="41"/>
      <c r="N12" s="41"/>
      <c r="O12" s="42">
        <f t="shared" si="0"/>
        <v>875</v>
      </c>
    </row>
    <row r="13" spans="1:15" ht="30" customHeight="1" x14ac:dyDescent="0.4">
      <c r="B13" s="40" t="s">
        <v>41</v>
      </c>
      <c r="C13" s="41">
        <v>250</v>
      </c>
      <c r="D13" s="41">
        <v>262.5</v>
      </c>
      <c r="E13" s="41">
        <v>275.63</v>
      </c>
      <c r="F13" s="41">
        <v>289.41000000000003</v>
      </c>
      <c r="G13" s="41">
        <v>303.88</v>
      </c>
      <c r="H13" s="41">
        <v>319.07</v>
      </c>
      <c r="I13" s="41">
        <v>335.02</v>
      </c>
      <c r="J13" s="41"/>
      <c r="K13" s="41"/>
      <c r="L13" s="41"/>
      <c r="M13" s="41"/>
      <c r="N13" s="41"/>
      <c r="O13" s="42">
        <f>SUM(C13:N13)</f>
        <v>2035.51</v>
      </c>
    </row>
    <row r="14" spans="1:15" ht="30" customHeight="1" x14ac:dyDescent="0.4">
      <c r="B14" s="40" t="s">
        <v>42</v>
      </c>
      <c r="C14" s="41">
        <v>100</v>
      </c>
      <c r="D14" s="41">
        <v>105</v>
      </c>
      <c r="E14" s="41">
        <v>110.25</v>
      </c>
      <c r="F14" s="41">
        <v>115.76</v>
      </c>
      <c r="G14" s="41">
        <v>121.55</v>
      </c>
      <c r="H14" s="41">
        <v>127.63</v>
      </c>
      <c r="I14" s="41">
        <v>134.01</v>
      </c>
      <c r="J14" s="41"/>
      <c r="K14" s="41"/>
      <c r="L14" s="41"/>
      <c r="M14" s="41"/>
      <c r="N14" s="41"/>
      <c r="O14" s="42">
        <f t="shared" si="0"/>
        <v>814.19999999999993</v>
      </c>
    </row>
    <row r="15" spans="1:15" ht="30" customHeight="1" x14ac:dyDescent="0.4">
      <c r="B15" s="40" t="s">
        <v>43</v>
      </c>
      <c r="C15" s="41">
        <v>200</v>
      </c>
      <c r="D15" s="41">
        <v>210</v>
      </c>
      <c r="E15" s="41">
        <v>220.5</v>
      </c>
      <c r="F15" s="41">
        <v>231.53</v>
      </c>
      <c r="G15" s="41">
        <v>243.1</v>
      </c>
      <c r="H15" s="41">
        <v>255.26</v>
      </c>
      <c r="I15" s="41">
        <v>268.02</v>
      </c>
      <c r="J15" s="41"/>
      <c r="K15" s="41"/>
      <c r="L15" s="41"/>
      <c r="M15" s="41"/>
      <c r="N15" s="41"/>
      <c r="O15" s="42">
        <f t="shared" si="0"/>
        <v>1628.4099999999999</v>
      </c>
    </row>
    <row r="16" spans="1:15" ht="30" customHeight="1" x14ac:dyDescent="0.4">
      <c r="B16" s="40" t="s">
        <v>44</v>
      </c>
      <c r="C16" s="41">
        <v>0</v>
      </c>
      <c r="D16" s="41">
        <v>0</v>
      </c>
      <c r="E16" s="41">
        <v>0</v>
      </c>
      <c r="F16" s="41">
        <v>0</v>
      </c>
      <c r="G16" s="41">
        <v>0</v>
      </c>
      <c r="H16" s="41">
        <v>0</v>
      </c>
      <c r="I16" s="41">
        <v>0</v>
      </c>
      <c r="J16" s="41"/>
      <c r="K16" s="41"/>
      <c r="L16" s="41"/>
      <c r="M16" s="41"/>
      <c r="N16" s="41"/>
      <c r="O16" s="42">
        <f t="shared" si="0"/>
        <v>0</v>
      </c>
    </row>
    <row r="17" spans="2:15" ht="30" customHeight="1" x14ac:dyDescent="0.4">
      <c r="B17" s="40" t="s">
        <v>45</v>
      </c>
      <c r="C17" s="41">
        <v>0</v>
      </c>
      <c r="D17" s="41">
        <v>0</v>
      </c>
      <c r="E17" s="41">
        <v>0</v>
      </c>
      <c r="F17" s="41">
        <v>0</v>
      </c>
      <c r="G17" s="41">
        <v>0</v>
      </c>
      <c r="H17" s="41">
        <v>0</v>
      </c>
      <c r="I17" s="41">
        <v>0</v>
      </c>
      <c r="J17" s="41"/>
      <c r="K17" s="41"/>
      <c r="L17" s="41"/>
      <c r="M17" s="41"/>
      <c r="N17" s="41"/>
      <c r="O17" s="42">
        <f t="shared" si="0"/>
        <v>0</v>
      </c>
    </row>
    <row r="18" spans="2:15" ht="30" customHeight="1" x14ac:dyDescent="0.4">
      <c r="B18" s="40" t="s">
        <v>46</v>
      </c>
      <c r="C18" s="41">
        <v>0</v>
      </c>
      <c r="D18" s="41">
        <v>0</v>
      </c>
      <c r="E18" s="41">
        <v>0</v>
      </c>
      <c r="F18" s="41">
        <v>0</v>
      </c>
      <c r="G18" s="41">
        <v>0</v>
      </c>
      <c r="H18" s="41">
        <v>0</v>
      </c>
      <c r="I18" s="41">
        <v>0</v>
      </c>
      <c r="J18" s="41"/>
      <c r="K18" s="41"/>
      <c r="L18" s="41"/>
      <c r="M18" s="41"/>
      <c r="N18" s="41"/>
      <c r="O18" s="42">
        <f t="shared" si="0"/>
        <v>0</v>
      </c>
    </row>
    <row r="19" spans="2:15" ht="30" customHeight="1" x14ac:dyDescent="0.4">
      <c r="B19" s="40" t="s">
        <v>47</v>
      </c>
      <c r="C19" s="43">
        <f>IF(SUM(C6:C18)=0,"",SUM(C6:C18))</f>
        <v>10841</v>
      </c>
      <c r="D19" s="43">
        <f t="shared" ref="D19:N19" si="1">IF(SUM(D6:D18)=0,"",SUM(D6:D18))</f>
        <v>11367.25</v>
      </c>
      <c r="E19" s="43">
        <f t="shared" si="1"/>
        <v>11919.82</v>
      </c>
      <c r="F19" s="43">
        <f t="shared" si="1"/>
        <v>12500.010000000002</v>
      </c>
      <c r="G19" s="43">
        <f t="shared" si="1"/>
        <v>13109.21</v>
      </c>
      <c r="H19" s="43">
        <f t="shared" si="1"/>
        <v>13748.859999999999</v>
      </c>
      <c r="I19" s="43">
        <f t="shared" si="1"/>
        <v>14420.509999999998</v>
      </c>
      <c r="J19" s="43" t="str">
        <f t="shared" si="1"/>
        <v/>
      </c>
      <c r="K19" s="43" t="str">
        <f t="shared" si="1"/>
        <v/>
      </c>
      <c r="L19" s="43" t="str">
        <f t="shared" si="1"/>
        <v/>
      </c>
      <c r="M19" s="43" t="str">
        <f t="shared" si="1"/>
        <v/>
      </c>
      <c r="N19" s="43" t="str">
        <f t="shared" si="1"/>
        <v/>
      </c>
      <c r="O19" s="44">
        <f>SUBTOTAL(109,Expenses[YTD])</f>
        <v>87906.66</v>
      </c>
    </row>
  </sheetData>
  <dataConsolidate/>
  <mergeCells count="3">
    <mergeCell ref="G3:I3"/>
    <mergeCell ref="B1:O1"/>
    <mergeCell ref="B2:O2"/>
  </mergeCells>
  <printOptions horizontalCentered="1"/>
  <pageMargins left="0.25" right="0.25" top="0.75" bottom="0.75" header="0.3" footer="0.3"/>
  <pageSetup paperSize="9" scale="77" fitToHeight="0" orientation="landscape" r:id="rId1"/>
  <headerFooter differentFirst="1">
    <oddFooter>&amp;C&amp;K03+000Page &amp;P of &amp;N</oddFooter>
  </headerFooter>
  <ignoredErrors>
    <ignoredError sqref="O6:O18" emptyCellReference="1"/>
  </ignoredErrors>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Gewinn und Verlust</vt:lpstr>
      <vt:lpstr>Einkommen</vt:lpstr>
      <vt:lpstr>Betriebskosten</vt:lpstr>
      <vt:lpstr>NetIncome</vt:lpstr>
      <vt:lpstr>Betriebskosten!Títulos_a_imprimir</vt:lpstr>
      <vt:lpstr>Einkommen!Títulos_a_imprimir</vt:lpstr>
      <vt:lpstr>'Gewinn und Verlust'!Títulos_a_imprimir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Michaloudis</dc:creator>
  <cp:lastModifiedBy>Andres VC</cp:lastModifiedBy>
  <dcterms:created xsi:type="dcterms:W3CDTF">2018-02-27T04:33:55Z</dcterms:created>
  <dcterms:modified xsi:type="dcterms:W3CDTF">2026-01-07T21:52:41Z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42aa342-8706-4288-bd11-ebb85995028c_Enabled">
    <vt:lpwstr>True</vt:lpwstr>
  </property>
  <property fmtid="{D5CDD505-2E9C-101B-9397-08002B2CF9AE}" pid="3" name="MSIP_Label_f42aa342-8706-4288-bd11-ebb85995028c_SiteId">
    <vt:lpwstr>72f988bf-86f1-41af-91ab-2d7cd011db47</vt:lpwstr>
  </property>
  <property fmtid="{D5CDD505-2E9C-101B-9397-08002B2CF9AE}" pid="4" name="MSIP_Label_f42aa342-8706-4288-bd11-ebb85995028c_Owner">
    <vt:lpwstr>v-audrs@microsoft.com</vt:lpwstr>
  </property>
  <property fmtid="{D5CDD505-2E9C-101B-9397-08002B2CF9AE}" pid="5" name="MSIP_Label_f42aa342-8706-4288-bd11-ebb85995028c_SetDate">
    <vt:lpwstr>2018-02-27T04:33:58.1250501Z</vt:lpwstr>
  </property>
  <property fmtid="{D5CDD505-2E9C-101B-9397-08002B2CF9AE}" pid="6" name="MSIP_Label_f42aa342-8706-4288-bd11-ebb85995028c_Name">
    <vt:lpwstr>General</vt:lpwstr>
  </property>
  <property fmtid="{D5CDD505-2E9C-101B-9397-08002B2CF9AE}" pid="7" name="MSIP_Label_f42aa342-8706-4288-bd11-ebb85995028c_Application">
    <vt:lpwstr>Microsoft Azure Information Protection</vt:lpwstr>
  </property>
  <property fmtid="{D5CDD505-2E9C-101B-9397-08002B2CF9AE}" pid="8" name="MSIP_Label_f42aa342-8706-4288-bd11-ebb85995028c_Extended_MSFT_Method">
    <vt:lpwstr>Automatic</vt:lpwstr>
  </property>
  <property fmtid="{D5CDD505-2E9C-101B-9397-08002B2CF9AE}" pid="9" name="Sensitivity">
    <vt:lpwstr>General</vt:lpwstr>
  </property>
</Properties>
</file>